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HP\Dropbox\OTHERS\~My Courses\Templates\Templates EN\"/>
    </mc:Choice>
  </mc:AlternateContent>
  <xr:revisionPtr revIDLastSave="0" documentId="13_ncr:1_{5F124BC5-808E-4A7B-96BE-DFE4B19CA7CF}" xr6:coauthVersionLast="47" xr6:coauthVersionMax="47" xr10:uidLastSave="{00000000-0000-0000-0000-000000000000}"/>
  <bookViews>
    <workbookView xWindow="-108" yWindow="-108" windowWidth="23256" windowHeight="12576" tabRatio="724" xr2:uid="{00000000-000D-0000-FFFF-FFFF00000000}"/>
  </bookViews>
  <sheets>
    <sheet name="2023 SCORECARD" sheetId="9" r:id="rId1"/>
    <sheet name="2023 Graphs" sheetId="11" r:id="rId2"/>
    <sheet name="Performance Analysis" sheetId="12" r:id="rId3"/>
  </sheets>
  <definedNames>
    <definedName name="_xlnm.Print_Area" localSheetId="1">'2023 Graphs'!$A$1:$AK$38</definedName>
    <definedName name="_xlnm.Print_Area" localSheetId="0">'2023 SCORECARD'!$A$1:$AC$39</definedName>
    <definedName name="_xlnm.Print_Area" localSheetId="2">'Performance Analysis'!$A$1:$G$43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19" i="9" l="1"/>
  <c r="V19" i="9"/>
  <c r="V31" i="9" l="1"/>
  <c r="S31" i="9" l="1"/>
  <c r="T31" i="9" s="1"/>
  <c r="AF35" i="11" l="1"/>
  <c r="Z35" i="11"/>
  <c r="T35" i="11"/>
  <c r="N35" i="11"/>
  <c r="H35" i="11"/>
  <c r="B35" i="11"/>
  <c r="AF27" i="11"/>
  <c r="Z27" i="11"/>
  <c r="T27" i="11"/>
  <c r="N27" i="11"/>
  <c r="H27" i="11"/>
  <c r="B27" i="11"/>
  <c r="AF19" i="11"/>
  <c r="Z19" i="11"/>
  <c r="T19" i="11"/>
  <c r="N19" i="11"/>
  <c r="H19" i="11"/>
  <c r="B19" i="11"/>
  <c r="AF11" i="11"/>
  <c r="Z11" i="11"/>
  <c r="T11" i="11"/>
  <c r="N11" i="11"/>
  <c r="H11" i="11"/>
  <c r="B11" i="11"/>
  <c r="X28" i="9" l="1"/>
  <c r="Y28" i="9"/>
  <c r="Z28" i="9"/>
  <c r="AA28" i="9"/>
  <c r="AB28" i="9"/>
  <c r="AC28" i="9"/>
  <c r="I5" i="11"/>
  <c r="C5" i="11"/>
  <c r="AK35" i="11" l="1"/>
  <c r="AJ35" i="11"/>
  <c r="AI35" i="11"/>
  <c r="AE35" i="11"/>
  <c r="AD35" i="11"/>
  <c r="AC35" i="11"/>
  <c r="Y35" i="11"/>
  <c r="X35" i="11"/>
  <c r="W35" i="11"/>
  <c r="S35" i="11"/>
  <c r="R35" i="11"/>
  <c r="Q35" i="11"/>
  <c r="M35" i="11"/>
  <c r="L35" i="11"/>
  <c r="K35" i="11"/>
  <c r="G35" i="11"/>
  <c r="F35" i="11"/>
  <c r="E35" i="11"/>
  <c r="AK27" i="11"/>
  <c r="AJ27" i="11"/>
  <c r="AI27" i="11"/>
  <c r="AE27" i="11"/>
  <c r="AD27" i="11"/>
  <c r="AC27" i="11"/>
  <c r="Y27" i="11"/>
  <c r="X27" i="11"/>
  <c r="W27" i="11"/>
  <c r="S27" i="11"/>
  <c r="R27" i="11"/>
  <c r="Q27" i="11"/>
  <c r="M27" i="11"/>
  <c r="L27" i="11"/>
  <c r="K27" i="11"/>
  <c r="G27" i="11"/>
  <c r="F27" i="11"/>
  <c r="E27" i="11"/>
  <c r="AK19" i="11"/>
  <c r="AJ19" i="11"/>
  <c r="AI19" i="11"/>
  <c r="AE19" i="11"/>
  <c r="AD19" i="11"/>
  <c r="AC19" i="11"/>
  <c r="Y19" i="11"/>
  <c r="X19" i="11"/>
  <c r="W19" i="11"/>
  <c r="S19" i="11"/>
  <c r="R19" i="11"/>
  <c r="Q19" i="11"/>
  <c r="M19" i="11"/>
  <c r="L19" i="11"/>
  <c r="K19" i="11"/>
  <c r="G19" i="11"/>
  <c r="F19" i="11"/>
  <c r="E19" i="11"/>
  <c r="AJ22" i="11"/>
  <c r="AI22" i="11"/>
  <c r="AH22" i="11"/>
  <c r="AG22" i="11"/>
  <c r="AG29" i="11"/>
  <c r="AA29" i="11"/>
  <c r="U29" i="11"/>
  <c r="O29" i="11"/>
  <c r="I29" i="11"/>
  <c r="C29" i="11"/>
  <c r="AG21" i="11"/>
  <c r="U21" i="11"/>
  <c r="AA21" i="11"/>
  <c r="O21" i="11"/>
  <c r="I21" i="11"/>
  <c r="C21" i="11"/>
  <c r="AG13" i="11"/>
  <c r="AA13" i="11"/>
  <c r="U13" i="11"/>
  <c r="O13" i="11"/>
  <c r="I13" i="11"/>
  <c r="C13" i="11"/>
  <c r="X13" i="9"/>
  <c r="Y13" i="9"/>
  <c r="AA6" i="11" s="1"/>
  <c r="Z13" i="9"/>
  <c r="AB6" i="11" s="1"/>
  <c r="AA13" i="9"/>
  <c r="AC6" i="11" s="1"/>
  <c r="AB13" i="9"/>
  <c r="AD6" i="11" s="1"/>
  <c r="AC13" i="9"/>
  <c r="AG5" i="11"/>
  <c r="AA5" i="11"/>
  <c r="AK11" i="11"/>
  <c r="AJ11" i="11"/>
  <c r="AI11" i="11"/>
  <c r="AE11" i="11"/>
  <c r="AD11" i="11"/>
  <c r="AC11" i="11"/>
  <c r="X14" i="9"/>
  <c r="Y14" i="9"/>
  <c r="AG6" i="11" s="1"/>
  <c r="Z14" i="9"/>
  <c r="AH6" i="11" s="1"/>
  <c r="AA14" i="9"/>
  <c r="AI6" i="11" s="1"/>
  <c r="AB14" i="9"/>
  <c r="AJ6" i="11" s="1"/>
  <c r="AC14" i="9"/>
  <c r="G11" i="11"/>
  <c r="Y11" i="11"/>
  <c r="S11" i="11"/>
  <c r="X11" i="11"/>
  <c r="W11" i="11"/>
  <c r="U5" i="11"/>
  <c r="R11" i="11"/>
  <c r="Q11" i="11"/>
  <c r="O5" i="11"/>
  <c r="M11" i="11"/>
  <c r="L11" i="11"/>
  <c r="K11" i="11"/>
  <c r="E11" i="11"/>
  <c r="F11" i="11"/>
  <c r="N36" i="9"/>
  <c r="O36" i="9"/>
  <c r="P36" i="9"/>
  <c r="Q36" i="9"/>
  <c r="M36" i="9"/>
  <c r="N29" i="9"/>
  <c r="O29" i="9"/>
  <c r="P29" i="9"/>
  <c r="Q29" i="9"/>
  <c r="M29" i="9"/>
  <c r="N22" i="9"/>
  <c r="O22" i="9"/>
  <c r="P22" i="9"/>
  <c r="Q22" i="9"/>
  <c r="M22" i="9"/>
  <c r="N15" i="9"/>
  <c r="O15" i="9"/>
  <c r="P15" i="9"/>
  <c r="Q15" i="9"/>
  <c r="M15" i="9"/>
  <c r="Z16" i="9" l="1"/>
  <c r="D14" i="11" s="1"/>
  <c r="Z17" i="9"/>
  <c r="J14" i="11" s="1"/>
  <c r="Z18" i="9"/>
  <c r="P14" i="11" s="1"/>
  <c r="AC35" i="9"/>
  <c r="AB35" i="9"/>
  <c r="AJ30" i="11" s="1"/>
  <c r="AA35" i="9"/>
  <c r="AI30" i="11" s="1"/>
  <c r="Z35" i="9"/>
  <c r="AH30" i="11" s="1"/>
  <c r="Y35" i="9"/>
  <c r="AG30" i="11" s="1"/>
  <c r="X35" i="9"/>
  <c r="AC34" i="9"/>
  <c r="AB34" i="9"/>
  <c r="AD30" i="11" s="1"/>
  <c r="AA34" i="9"/>
  <c r="AC30" i="11" s="1"/>
  <c r="Z34" i="9"/>
  <c r="AB30" i="11" s="1"/>
  <c r="Y34" i="9"/>
  <c r="AA30" i="11" s="1"/>
  <c r="X34" i="9"/>
  <c r="AC33" i="9"/>
  <c r="AB33" i="9"/>
  <c r="X30" i="11" s="1"/>
  <c r="AA33" i="9"/>
  <c r="W30" i="11" s="1"/>
  <c r="Z33" i="9"/>
  <c r="V30" i="11" s="1"/>
  <c r="Y33" i="9"/>
  <c r="U30" i="11" s="1"/>
  <c r="X33" i="9"/>
  <c r="AC32" i="9"/>
  <c r="AB32" i="9"/>
  <c r="R30" i="11" s="1"/>
  <c r="AA32" i="9"/>
  <c r="Q30" i="11" s="1"/>
  <c r="Z32" i="9"/>
  <c r="P30" i="11" s="1"/>
  <c r="Y32" i="9"/>
  <c r="O30" i="11" s="1"/>
  <c r="X32" i="9"/>
  <c r="AC31" i="9"/>
  <c r="AB31" i="9"/>
  <c r="L30" i="11" s="1"/>
  <c r="AA31" i="9"/>
  <c r="K30" i="11" s="1"/>
  <c r="Z31" i="9"/>
  <c r="J30" i="11" s="1"/>
  <c r="Y31" i="9"/>
  <c r="X31" i="9"/>
  <c r="AC30" i="9"/>
  <c r="AB30" i="9"/>
  <c r="F30" i="11" s="1"/>
  <c r="AA30" i="9"/>
  <c r="E30" i="11" s="1"/>
  <c r="Z30" i="9"/>
  <c r="D30" i="11" s="1"/>
  <c r="Y30" i="9"/>
  <c r="C30" i="11" s="1"/>
  <c r="X30" i="9"/>
  <c r="AC27" i="9"/>
  <c r="AB27" i="9"/>
  <c r="AD22" i="11" s="1"/>
  <c r="AA27" i="9"/>
  <c r="AC22" i="11" s="1"/>
  <c r="Z27" i="9"/>
  <c r="AB22" i="11" s="1"/>
  <c r="Y27" i="9"/>
  <c r="AA22" i="11" s="1"/>
  <c r="X27" i="9"/>
  <c r="AC26" i="9"/>
  <c r="AB26" i="9"/>
  <c r="X22" i="11" s="1"/>
  <c r="AA26" i="9"/>
  <c r="W22" i="11" s="1"/>
  <c r="Z26" i="9"/>
  <c r="V22" i="11" s="1"/>
  <c r="Y26" i="9"/>
  <c r="U22" i="11" s="1"/>
  <c r="X26" i="9"/>
  <c r="AC25" i="9"/>
  <c r="AB25" i="9"/>
  <c r="R22" i="11" s="1"/>
  <c r="AA25" i="9"/>
  <c r="Q22" i="11" s="1"/>
  <c r="Z25" i="9"/>
  <c r="P22" i="11" s="1"/>
  <c r="Y25" i="9"/>
  <c r="O22" i="11" s="1"/>
  <c r="X25" i="9"/>
  <c r="AC24" i="9"/>
  <c r="AB24" i="9"/>
  <c r="L22" i="11" s="1"/>
  <c r="AA24" i="9"/>
  <c r="K22" i="11" s="1"/>
  <c r="Z24" i="9"/>
  <c r="J22" i="11" s="1"/>
  <c r="Y24" i="9"/>
  <c r="I22" i="11" s="1"/>
  <c r="X24" i="9"/>
  <c r="AC23" i="9"/>
  <c r="AB23" i="9"/>
  <c r="AA23" i="9"/>
  <c r="Z23" i="9"/>
  <c r="D22" i="11" s="1"/>
  <c r="Y23" i="9"/>
  <c r="X23" i="9"/>
  <c r="AC21" i="9"/>
  <c r="AB21" i="9"/>
  <c r="AJ14" i="11" s="1"/>
  <c r="AA21" i="9"/>
  <c r="AI14" i="11" s="1"/>
  <c r="Z21" i="9"/>
  <c r="AH14" i="11" s="1"/>
  <c r="Y21" i="9"/>
  <c r="AG14" i="11" s="1"/>
  <c r="X21" i="9"/>
  <c r="AC20" i="9"/>
  <c r="AB20" i="9"/>
  <c r="AD14" i="11" s="1"/>
  <c r="AA20" i="9"/>
  <c r="AC14" i="11" s="1"/>
  <c r="Z20" i="9"/>
  <c r="AB14" i="11" s="1"/>
  <c r="Y20" i="9"/>
  <c r="AA14" i="11" s="1"/>
  <c r="X20" i="9"/>
  <c r="AC19" i="9"/>
  <c r="AB19" i="9"/>
  <c r="X14" i="11" s="1"/>
  <c r="AA19" i="9"/>
  <c r="W14" i="11" s="1"/>
  <c r="Z19" i="9"/>
  <c r="V14" i="11" s="1"/>
  <c r="Y19" i="9"/>
  <c r="U14" i="11" s="1"/>
  <c r="X19" i="9"/>
  <c r="AC18" i="9"/>
  <c r="AB18" i="9"/>
  <c r="R14" i="11" s="1"/>
  <c r="AA18" i="9"/>
  <c r="Q14" i="11" s="1"/>
  <c r="Y18" i="9"/>
  <c r="O14" i="11" s="1"/>
  <c r="X18" i="9"/>
  <c r="AC17" i="9"/>
  <c r="AB17" i="9"/>
  <c r="L14" i="11" s="1"/>
  <c r="AA17" i="9"/>
  <c r="K14" i="11" s="1"/>
  <c r="Y17" i="9"/>
  <c r="I14" i="11" s="1"/>
  <c r="X17" i="9"/>
  <c r="AC16" i="9"/>
  <c r="AB16" i="9"/>
  <c r="F14" i="11" s="1"/>
  <c r="AA16" i="9"/>
  <c r="Y16" i="9"/>
  <c r="C14" i="11" s="1"/>
  <c r="X16" i="9"/>
  <c r="AC12" i="9"/>
  <c r="AB12" i="9"/>
  <c r="X6" i="11" s="1"/>
  <c r="AA12" i="9"/>
  <c r="W6" i="11" s="1"/>
  <c r="Z12" i="9"/>
  <c r="V6" i="11" s="1"/>
  <c r="Y12" i="9"/>
  <c r="U6" i="11" s="1"/>
  <c r="X12" i="9"/>
  <c r="AC11" i="9"/>
  <c r="AB11" i="9"/>
  <c r="R6" i="11" s="1"/>
  <c r="AA11" i="9"/>
  <c r="Q6" i="11" s="1"/>
  <c r="Z11" i="9"/>
  <c r="P6" i="11" s="1"/>
  <c r="Y11" i="9"/>
  <c r="O6" i="11" s="1"/>
  <c r="X11" i="9"/>
  <c r="AC10" i="9"/>
  <c r="AB10" i="9"/>
  <c r="L6" i="11" s="1"/>
  <c r="AA10" i="9"/>
  <c r="K6" i="11" s="1"/>
  <c r="Z10" i="9"/>
  <c r="J6" i="11" s="1"/>
  <c r="Y10" i="9"/>
  <c r="I6" i="11" s="1"/>
  <c r="X10" i="9"/>
  <c r="AC9" i="9"/>
  <c r="AB9" i="9"/>
  <c r="F6" i="11" s="1"/>
  <c r="AA9" i="9"/>
  <c r="E6" i="11" s="1"/>
  <c r="Z9" i="9"/>
  <c r="D6" i="11" s="1"/>
  <c r="X9" i="9"/>
  <c r="Y9" i="9"/>
  <c r="C6" i="11" s="1"/>
  <c r="H29" i="9"/>
  <c r="H36" i="9"/>
  <c r="H22" i="9"/>
  <c r="H15" i="9"/>
  <c r="AC36" i="9" l="1"/>
  <c r="AA29" i="9"/>
  <c r="E22" i="11"/>
  <c r="AB29" i="9"/>
  <c r="F22" i="11"/>
  <c r="C22" i="11"/>
  <c r="AC29" i="9"/>
  <c r="AA22" i="9"/>
  <c r="E14" i="11"/>
  <c r="AB22" i="9"/>
  <c r="AC22" i="9"/>
  <c r="Z22" i="9"/>
  <c r="Z29" i="9"/>
  <c r="I30" i="11"/>
  <c r="AA36" i="9"/>
  <c r="Z36" i="9"/>
  <c r="AB36" i="9"/>
  <c r="AC15" i="9"/>
  <c r="Z15" i="9"/>
  <c r="AB15" i="9"/>
  <c r="AA15" i="9"/>
  <c r="H8" i="9"/>
  <c r="AB8" i="9" l="1"/>
  <c r="AC8" i="9"/>
  <c r="Z8" i="9"/>
  <c r="AA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Abdulsattar Sibai</author>
    <author>Rachad Baroudi</author>
    <author>Schambach, Sebastian</author>
  </authors>
  <commentList>
    <comment ref="G4" authorId="0" shapeId="0" xr:uid="{00000000-0006-0000-0000-000001000000}">
      <text>
        <r>
          <rPr>
            <b/>
            <sz val="11"/>
            <color indexed="81"/>
            <rFont val="Tahoma"/>
            <family val="2"/>
          </rPr>
          <t xml:space="preserve">NOTE:
</t>
        </r>
        <r>
          <rPr>
            <sz val="11"/>
            <color indexed="81"/>
            <rFont val="Tahoma"/>
            <family val="2"/>
          </rPr>
          <t>This part of the sheet represents the planning side of the performance management cycle</t>
        </r>
      </text>
    </comment>
    <comment ref="M5" authorId="0" shapeId="0" xr:uid="{00000000-0006-0000-0000-000002000000}">
      <text>
        <r>
          <rPr>
            <b/>
            <sz val="11"/>
            <color indexed="81"/>
            <rFont val="Tahoma"/>
            <family val="2"/>
          </rPr>
          <t xml:space="preserve">NOTE:
</t>
        </r>
        <r>
          <rPr>
            <sz val="11"/>
            <color indexed="81"/>
            <rFont val="Tahoma"/>
            <family val="2"/>
          </rPr>
          <t>Any change to any target during 2023 will require a new signed copy to be submitted in advance</t>
        </r>
      </text>
    </comment>
    <comment ref="Q5" authorId="0" shapeId="0" xr:uid="{00000000-0006-0000-0000-000003000000}">
      <text>
        <r>
          <rPr>
            <b/>
            <sz val="11"/>
            <color indexed="81"/>
            <rFont val="Tahoma"/>
            <family val="2"/>
          </rPr>
          <t xml:space="preserve">NOTE:
</t>
        </r>
        <r>
          <rPr>
            <sz val="11"/>
            <color indexed="81"/>
            <rFont val="Tahoma"/>
            <family val="2"/>
          </rPr>
          <t>For</t>
        </r>
        <r>
          <rPr>
            <u/>
            <sz val="11"/>
            <color indexed="81"/>
            <rFont val="Tahoma"/>
            <family val="2"/>
          </rPr>
          <t xml:space="preserve"> 2023</t>
        </r>
        <r>
          <rPr>
            <sz val="11"/>
            <color indexed="81"/>
            <rFont val="Tahoma"/>
            <family val="2"/>
          </rPr>
          <t xml:space="preserve"> Quarter Targets, it should be </t>
        </r>
        <r>
          <rPr>
            <b/>
            <u/>
            <sz val="11"/>
            <color indexed="81"/>
            <rFont val="Tahoma"/>
            <family val="2"/>
          </rPr>
          <t>cumulative</t>
        </r>
        <r>
          <rPr>
            <sz val="11"/>
            <color indexed="81"/>
            <rFont val="Tahoma"/>
            <family val="2"/>
          </rPr>
          <t xml:space="preserve"> or non-cumulative if cumulative not feasible (i.e. customer satisfaction). If Cumulative 2018 last quarter should equal to 2023 annual target.</t>
        </r>
      </text>
    </comment>
    <comment ref="W5" authorId="0" shapeId="0" xr:uid="{00000000-0006-0000-0000-000004000000}">
      <text>
        <r>
          <rPr>
            <b/>
            <sz val="11"/>
            <color indexed="81"/>
            <rFont val="Tahoma"/>
            <family val="2"/>
          </rPr>
          <t xml:space="preserve">NOTE:
</t>
        </r>
        <r>
          <rPr>
            <sz val="11"/>
            <color indexed="81"/>
            <rFont val="Tahoma"/>
            <family val="2"/>
          </rPr>
          <t>Only numbers are allowed in all ACTUAL cells (No text, symbols, dash …etc.)</t>
        </r>
      </text>
    </comment>
    <comment ref="X5" authorId="1" shapeId="0" xr:uid="{00000000-0006-0000-0000-000005000000}">
      <text>
        <r>
          <rPr>
            <b/>
            <u/>
            <sz val="11"/>
            <color indexed="81"/>
            <rFont val="Tahoma"/>
            <family val="2"/>
          </rPr>
          <t>PERFORMANCE STATUS:</t>
        </r>
        <r>
          <rPr>
            <b/>
            <sz val="11"/>
            <color indexed="81"/>
            <rFont val="Tahoma"/>
            <family val="2"/>
          </rPr>
          <t xml:space="preserve">
</t>
        </r>
        <r>
          <rPr>
            <sz val="11"/>
            <color indexed="81"/>
            <rFont val="Tahoma"/>
            <family val="2"/>
          </rPr>
          <t>Green   &gt;=100%
Yellow  80~99.99%
Red      &lt;=79.99%
White   Not due to report 
Black   Not reported = 0%</t>
        </r>
        <r>
          <rPr>
            <b/>
            <sz val="11"/>
            <color indexed="81"/>
            <rFont val="Tahoma"/>
            <family val="2"/>
          </rPr>
          <t xml:space="preserve">
</t>
        </r>
      </text>
    </comment>
    <comment ref="AC5" authorId="1" shapeId="0" xr:uid="{00000000-0006-0000-0000-000006000000}">
      <text>
        <r>
          <rPr>
            <b/>
            <sz val="11"/>
            <color indexed="81"/>
            <rFont val="Tahoma"/>
            <family val="2"/>
          </rPr>
          <t xml:space="preserve">Note: 
</t>
        </r>
        <r>
          <rPr>
            <sz val="11"/>
            <color indexed="81"/>
            <rFont val="Tahoma"/>
            <family val="2"/>
          </rPr>
          <t xml:space="preserve">Only for Variance KPIs. 0% = "OK"
</t>
        </r>
      </text>
    </comment>
    <comment ref="C6" authorId="0" shapeId="0" xr:uid="{00000000-0006-0000-0000-000007000000}">
      <text>
        <r>
          <rPr>
            <b/>
            <sz val="12"/>
            <color indexed="81"/>
            <rFont val="Tahoma"/>
            <family val="2"/>
          </rPr>
          <t>NOTE:</t>
        </r>
        <r>
          <rPr>
            <sz val="12"/>
            <color indexed="81"/>
            <rFont val="Tahoma"/>
            <family val="2"/>
          </rPr>
          <t xml:space="preserve">
Insert KPI here preferably starting with "# of", "% of", "Total of", "Average of" …etc.</t>
        </r>
      </text>
    </comment>
    <comment ref="D6" authorId="0" shapeId="0" xr:uid="{00000000-0006-0000-0000-000008000000}">
      <text>
        <r>
          <rPr>
            <b/>
            <sz val="12"/>
            <color indexed="81"/>
            <rFont val="Tahoma"/>
            <family val="2"/>
          </rPr>
          <t>NOTE:</t>
        </r>
        <r>
          <rPr>
            <sz val="12"/>
            <color indexed="81"/>
            <rFont val="Tahoma"/>
            <family val="2"/>
          </rPr>
          <t xml:space="preserve">
Insert KPI Description explaining the intent behind  using this KPI and more details about this KPI</t>
        </r>
      </text>
    </comment>
    <comment ref="E6" authorId="0" shapeId="0" xr:uid="{00000000-0006-0000-0000-000009000000}">
      <text>
        <r>
          <rPr>
            <b/>
            <sz val="11"/>
            <color indexed="81"/>
            <rFont val="Tahoma"/>
            <family val="2"/>
          </rPr>
          <t xml:space="preserve">NOTE:
</t>
        </r>
        <r>
          <rPr>
            <sz val="11"/>
            <color indexed="81"/>
            <rFont val="Tahoma"/>
            <family val="2"/>
          </rPr>
          <t>This formula needs to be specific how you are calculating the actual results. For % and Average KPIs, please enter 2 numbers.</t>
        </r>
      </text>
    </comment>
    <comment ref="F6" authorId="0" shapeId="0" xr:uid="{00000000-0006-0000-0000-00000A000000}">
      <text>
        <r>
          <rPr>
            <b/>
            <sz val="11"/>
            <color indexed="81"/>
            <rFont val="Tahoma"/>
            <family val="2"/>
          </rPr>
          <t xml:space="preserve">NOTE:
</t>
        </r>
        <r>
          <rPr>
            <sz val="11"/>
            <color indexed="81"/>
            <rFont val="Tahoma"/>
            <family val="2"/>
          </rPr>
          <t>The owner (person name) of the KPIs is responsible for KPI definition details, target(s), and actual results.</t>
        </r>
        <r>
          <rPr>
            <b/>
            <sz val="11"/>
            <color indexed="81"/>
            <rFont val="Tahoma"/>
            <family val="2"/>
          </rPr>
          <t xml:space="preserve">
</t>
        </r>
      </text>
    </comment>
    <comment ref="G6" authorId="0" shapeId="0" xr:uid="{00000000-0006-0000-0000-00000B000000}">
      <text>
        <r>
          <rPr>
            <b/>
            <sz val="11"/>
            <color indexed="81"/>
            <rFont val="Tahoma"/>
            <family val="2"/>
          </rPr>
          <t xml:space="preserve">NOTE:
</t>
        </r>
        <r>
          <rPr>
            <sz val="11"/>
            <color indexed="81"/>
            <rFont val="Tahoma"/>
            <family val="2"/>
          </rPr>
          <t>Select the frequency (time period) for reporting this KPI. It could be Quarterly, Semi-Annual, or Annual.</t>
        </r>
        <r>
          <rPr>
            <b/>
            <sz val="11"/>
            <color indexed="81"/>
            <rFont val="Tahoma"/>
            <family val="2"/>
          </rPr>
          <t xml:space="preserve">
</t>
        </r>
      </text>
    </comment>
    <comment ref="H6" authorId="0" shapeId="0" xr:uid="{00000000-0006-0000-0000-00000C000000}">
      <text>
        <r>
          <rPr>
            <b/>
            <sz val="11"/>
            <color indexed="81"/>
            <rFont val="Tahoma"/>
            <family val="2"/>
          </rPr>
          <t xml:space="preserve">NOTE:
</t>
        </r>
        <r>
          <rPr>
            <sz val="11"/>
            <color indexed="81"/>
            <rFont val="Tahoma"/>
            <family val="2"/>
          </rPr>
          <t xml:space="preserve">Add the wheight for reporting this KPI. 
All division KPIs combined weights </t>
        </r>
        <r>
          <rPr>
            <b/>
            <sz val="11"/>
            <color indexed="81"/>
            <rFont val="Tahoma"/>
            <family val="2"/>
          </rPr>
          <t xml:space="preserve">should = 100%
</t>
        </r>
      </text>
    </comment>
    <comment ref="I6" authorId="0" shapeId="0" xr:uid="{00000000-0006-0000-0000-00000D000000}">
      <text>
        <r>
          <rPr>
            <b/>
            <sz val="11"/>
            <color indexed="81"/>
            <rFont val="Tahoma"/>
            <family val="2"/>
          </rPr>
          <t xml:space="preserve">NOTE:
</t>
        </r>
        <r>
          <rPr>
            <sz val="11"/>
            <color indexed="81"/>
            <rFont val="Tahoma"/>
            <family val="2"/>
          </rPr>
          <t>KPI unit reflects the target and actual reported results item. (i.e. passenger, truck, KM, %, dirham ..etc.)</t>
        </r>
      </text>
    </comment>
    <comment ref="J6" authorId="0" shapeId="0" xr:uid="{00000000-0006-0000-0000-00000E000000}">
      <text>
        <r>
          <rPr>
            <b/>
            <sz val="11"/>
            <color indexed="81"/>
            <rFont val="Tahoma"/>
            <family val="2"/>
          </rPr>
          <t xml:space="preserve">NOTE:
</t>
        </r>
        <r>
          <rPr>
            <sz val="11"/>
            <color indexed="81"/>
            <rFont val="Tahoma"/>
            <family val="2"/>
          </rPr>
          <t>KPI data source is WHERE the actual results will come from (i.e. report name, system name, section name …etc)</t>
        </r>
      </text>
    </comment>
    <comment ref="K6" authorId="0" shapeId="0" xr:uid="{00000000-0006-0000-0000-00000F000000}">
      <text>
        <r>
          <rPr>
            <b/>
            <sz val="11"/>
            <color indexed="81"/>
            <rFont val="Tahoma"/>
            <family val="2"/>
          </rPr>
          <t xml:space="preserve">NOTE:
</t>
        </r>
        <r>
          <rPr>
            <sz val="11"/>
            <color indexed="81"/>
            <rFont val="Tahoma"/>
            <family val="2"/>
          </rPr>
          <t>Indicate the KPI actual results TREND direction by selecting: 
"Decrease is Better" (D) or 
"Increase is Better (I). 
If left blank, the default is "Increase is Better" (I)</t>
        </r>
      </text>
    </comment>
    <comment ref="H8" authorId="1" shapeId="0" xr:uid="{00000000-0006-0000-0000-000010000000}">
      <text>
        <r>
          <rPr>
            <b/>
            <sz val="9"/>
            <color indexed="81"/>
            <rFont val="Tahoma"/>
            <family val="2"/>
          </rPr>
          <t>BLACK Background = Not equal to 100%</t>
        </r>
      </text>
    </comment>
    <comment ref="A9" authorId="1" shapeId="0" xr:uid="{00000000-0006-0000-0000-000011000000}">
      <text>
        <r>
          <rPr>
            <b/>
            <sz val="11"/>
            <color indexed="81"/>
            <rFont val="Tahoma"/>
            <family val="2"/>
          </rPr>
          <t xml:space="preserve">Note:
</t>
        </r>
        <r>
          <rPr>
            <sz val="11"/>
            <color indexed="81"/>
            <rFont val="Tahoma"/>
            <family val="2"/>
          </rPr>
          <t>Please HIDE unused rows (do not delete)</t>
        </r>
      </text>
    </comment>
    <comment ref="A16" authorId="1" shapeId="0" xr:uid="{00000000-0006-0000-0000-000012000000}">
      <text>
        <r>
          <rPr>
            <b/>
            <sz val="11"/>
            <color indexed="81"/>
            <rFont val="Tahoma"/>
            <family val="2"/>
          </rPr>
          <t xml:space="preserve">Note:
</t>
        </r>
        <r>
          <rPr>
            <sz val="11"/>
            <color indexed="81"/>
            <rFont val="Tahoma"/>
            <family val="2"/>
          </rPr>
          <t>Please HIDE unused rows (do not delete)</t>
        </r>
      </text>
    </comment>
    <comment ref="Q16" authorId="2" shapeId="0" xr:uid="{00000000-0006-0000-0000-000013000000}">
      <text>
        <r>
          <rPr>
            <b/>
            <sz val="9"/>
            <color indexed="81"/>
            <rFont val="Tahoma"/>
            <family val="2"/>
          </rPr>
          <t>Requires master plan to be done</t>
        </r>
        <r>
          <rPr>
            <sz val="9"/>
            <color indexed="81"/>
            <rFont val="Tahoma"/>
            <family val="2"/>
          </rPr>
          <t xml:space="preserve">
</t>
        </r>
      </text>
    </comment>
    <comment ref="Q17" authorId="2" shapeId="0" xr:uid="{00000000-0006-0000-0000-000014000000}">
      <text>
        <r>
          <rPr>
            <b/>
            <sz val="9"/>
            <color indexed="81"/>
            <rFont val="Tahoma"/>
            <family val="2"/>
          </rPr>
          <t xml:space="preserve">Future years depending on master schedule
This year includes:
</t>
        </r>
        <r>
          <rPr>
            <sz val="9"/>
            <color indexed="81"/>
            <rFont val="Tahoma"/>
            <family val="2"/>
          </rPr>
          <t>- Awarding the PMC contract
- Awarding the PE contract
- Validation of the connection to KSA
- Validation of the port branches (esp. JART)
- Validation of facilities
- Finalizing the packaging strategy
- Finalizing tender documents and prepare tender</t>
        </r>
      </text>
    </comment>
    <comment ref="A23" authorId="1" shapeId="0" xr:uid="{00000000-0006-0000-0000-000015000000}">
      <text>
        <r>
          <rPr>
            <b/>
            <sz val="11"/>
            <color indexed="81"/>
            <rFont val="Tahoma"/>
            <family val="2"/>
          </rPr>
          <t xml:space="preserve">Note:
</t>
        </r>
        <r>
          <rPr>
            <sz val="11"/>
            <color indexed="81"/>
            <rFont val="Tahoma"/>
            <family val="2"/>
          </rPr>
          <t>Please HIDE unused rows (do not delete)</t>
        </r>
      </text>
    </comment>
    <comment ref="Q23" authorId="2" shapeId="0" xr:uid="{00000000-0006-0000-0000-000016000000}">
      <text>
        <r>
          <rPr>
            <b/>
            <sz val="9"/>
            <color indexed="81"/>
            <rFont val="Tahoma"/>
            <family val="2"/>
          </rPr>
          <t>Benchmark</t>
        </r>
      </text>
    </comment>
    <comment ref="A30" authorId="1" shapeId="0" xr:uid="{00000000-0006-0000-0000-000017000000}">
      <text>
        <r>
          <rPr>
            <b/>
            <sz val="11"/>
            <color indexed="81"/>
            <rFont val="Tahoma"/>
            <family val="2"/>
          </rPr>
          <t xml:space="preserve">Note:
</t>
        </r>
        <r>
          <rPr>
            <sz val="11"/>
            <color indexed="81"/>
            <rFont val="Tahoma"/>
            <family val="2"/>
          </rPr>
          <t>Please HIDE unused rows (do not delete)</t>
        </r>
      </text>
    </comment>
    <comment ref="R33" authorId="1" shapeId="0" xr:uid="{00000000-0006-0000-0000-000018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S33" authorId="1" shapeId="0" xr:uid="{00000000-0006-0000-0000-000019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T33" authorId="1" shapeId="0" xr:uid="{00000000-0006-0000-0000-00001A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U33" authorId="1" shapeId="0" xr:uid="{00000000-0006-0000-0000-00001B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V33" authorId="1" shapeId="0" xr:uid="{00000000-0006-0000-0000-00001C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W33" authorId="1" shapeId="0" xr:uid="{00000000-0006-0000-0000-00001D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R34" authorId="1" shapeId="0" xr:uid="{00000000-0006-0000-0000-00001E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S34" authorId="1" shapeId="0" xr:uid="{00000000-0006-0000-0000-00001F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T34" authorId="1" shapeId="0" xr:uid="{00000000-0006-0000-0000-000020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U34" authorId="1" shapeId="0" xr:uid="{00000000-0006-0000-0000-000021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V34" authorId="1" shapeId="0" xr:uid="{00000000-0006-0000-0000-000022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W34" authorId="1" shapeId="0" xr:uid="{00000000-0006-0000-0000-000023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R35" authorId="1" shapeId="0" xr:uid="{00000000-0006-0000-0000-000024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S35" authorId="1" shapeId="0" xr:uid="{00000000-0006-0000-0000-000025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T35" authorId="1" shapeId="0" xr:uid="{00000000-0006-0000-0000-000026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U35" authorId="1" shapeId="0" xr:uid="{00000000-0006-0000-0000-000027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V35" authorId="1" shapeId="0" xr:uid="{00000000-0006-0000-0000-000028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 ref="W35" authorId="1" shapeId="0" xr:uid="{00000000-0006-0000-0000-000029000000}">
      <text>
        <r>
          <rPr>
            <b/>
            <sz val="10"/>
            <color indexed="81"/>
            <rFont val="Arial"/>
            <family val="2"/>
          </rPr>
          <t xml:space="preserve">COMMENT: 
</t>
        </r>
        <r>
          <rPr>
            <sz val="9"/>
            <color indexed="81"/>
            <rFont val="Arial"/>
            <family val="2"/>
          </rPr>
          <t>(Mandatory on RED)</t>
        </r>
        <r>
          <rPr>
            <sz val="10"/>
            <color indexed="81"/>
            <rFont val="Arial"/>
            <family val="2"/>
          </rPr>
          <t xml:space="preserve">
* [Add text here]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Rachad Baroudi</author>
  </authors>
  <commentList>
    <comment ref="A7" authorId="0" shapeId="0" xr:uid="{00000000-0006-0000-0200-000001000000}">
      <text>
        <r>
          <rPr>
            <b/>
            <sz val="11"/>
            <color indexed="81"/>
            <rFont val="Tahoma"/>
            <family val="2"/>
          </rPr>
          <t xml:space="preserve">Note:
</t>
        </r>
        <r>
          <rPr>
            <sz val="11"/>
            <color indexed="81"/>
            <rFont val="Tahoma"/>
            <family val="2"/>
          </rPr>
          <t>Please HIDE unused rows (do not delete)</t>
        </r>
      </text>
    </comment>
    <comment ref="A16" authorId="0" shapeId="0" xr:uid="{00000000-0006-0000-0200-000002000000}">
      <text>
        <r>
          <rPr>
            <b/>
            <sz val="11"/>
            <color indexed="81"/>
            <rFont val="Tahoma"/>
            <family val="2"/>
          </rPr>
          <t xml:space="preserve">Note:
</t>
        </r>
        <r>
          <rPr>
            <sz val="11"/>
            <color indexed="81"/>
            <rFont val="Tahoma"/>
            <family val="2"/>
          </rPr>
          <t>Please HIDE unused rows (do not delete)</t>
        </r>
      </text>
    </comment>
    <comment ref="A25" authorId="0" shapeId="0" xr:uid="{00000000-0006-0000-0200-000003000000}">
      <text>
        <r>
          <rPr>
            <b/>
            <sz val="11"/>
            <color indexed="81"/>
            <rFont val="Tahoma"/>
            <family val="2"/>
          </rPr>
          <t xml:space="preserve">Note:
</t>
        </r>
        <r>
          <rPr>
            <sz val="11"/>
            <color indexed="81"/>
            <rFont val="Tahoma"/>
            <family val="2"/>
          </rPr>
          <t>Please HIDE unused rows (do not delete)</t>
        </r>
      </text>
    </comment>
    <comment ref="A34" authorId="0" shapeId="0" xr:uid="{00000000-0006-0000-0200-000004000000}">
      <text>
        <r>
          <rPr>
            <b/>
            <sz val="11"/>
            <color indexed="81"/>
            <rFont val="Tahoma"/>
            <family val="2"/>
          </rPr>
          <t xml:space="preserve">Note:
</t>
        </r>
        <r>
          <rPr>
            <sz val="11"/>
            <color indexed="81"/>
            <rFont val="Tahoma"/>
            <family val="2"/>
          </rPr>
          <t>Please HIDE unused rows (do not delete)</t>
        </r>
      </text>
    </comment>
  </commentList>
</comments>
</file>

<file path=xl/sharedStrings.xml><?xml version="1.0" encoding="utf-8"?>
<sst xmlns="http://schemas.openxmlformats.org/spreadsheetml/2006/main" count="241" uniqueCount="149">
  <si>
    <t xml:space="preserve">PERSPECTIVE </t>
  </si>
  <si>
    <t>Q1</t>
  </si>
  <si>
    <t>Q2</t>
  </si>
  <si>
    <t>Q3</t>
  </si>
  <si>
    <t>Q4</t>
  </si>
  <si>
    <t>Green</t>
  </si>
  <si>
    <t>Red</t>
  </si>
  <si>
    <t>SCORECARD</t>
  </si>
  <si>
    <t>OWNER</t>
  </si>
  <si>
    <t>ACTUAL</t>
  </si>
  <si>
    <t>SCORE</t>
  </si>
  <si>
    <t>TARGET</t>
  </si>
  <si>
    <t>PERFORMANCE REPORT</t>
  </si>
  <si>
    <t>KPI DEFINITION</t>
  </si>
  <si>
    <t>INTERNAL PROCESSES</t>
  </si>
  <si>
    <t>DATA 
SOURCE</t>
  </si>
  <si>
    <t>Date</t>
  </si>
  <si>
    <t>FREQ.</t>
  </si>
  <si>
    <t xml:space="preserve"> Not due to report</t>
  </si>
  <si>
    <t>UNIT</t>
  </si>
  <si>
    <t>CUSTOMER</t>
  </si>
  <si>
    <t>FINANCIAL</t>
  </si>
  <si>
    <t>CORPORATE
 OBJECTIVE</t>
  </si>
  <si>
    <t>LEARNING &amp; DEVELOPMENT</t>
  </si>
  <si>
    <t>Yellow</t>
  </si>
  <si>
    <t>KPI DESCRIPTION</t>
  </si>
  <si>
    <t xml:space="preserve"> Below 80% </t>
  </si>
  <si>
    <t xml:space="preserve">80 ~ 99.9% </t>
  </si>
  <si>
    <t>KPI NAME</t>
  </si>
  <si>
    <t xml:space="preserve"> &gt;= 100%</t>
  </si>
  <si>
    <t>WEIGHT</t>
  </si>
  <si>
    <t>INC/DEC BETTER</t>
  </si>
  <si>
    <t xml:space="preserve"> Not reported ( = 0%)</t>
  </si>
  <si>
    <t>1 KPI Graph</t>
  </si>
  <si>
    <t>2 KPI Graph</t>
  </si>
  <si>
    <t>3 KPI Graph</t>
  </si>
  <si>
    <t>4 KPI Graph</t>
  </si>
  <si>
    <t>5 KPI Graph</t>
  </si>
  <si>
    <t>6 KPI Graph</t>
  </si>
  <si>
    <t>Note:</t>
  </si>
  <si>
    <t>Actual</t>
  </si>
  <si>
    <t>Target</t>
  </si>
  <si>
    <t>KEY ACHIECHMENTS</t>
  </si>
  <si>
    <t>QUARTER 1</t>
  </si>
  <si>
    <t>PLANNED ACTIVITIES</t>
  </si>
  <si>
    <t>QUARTER 2</t>
  </si>
  <si>
    <t>QUARTER 3</t>
  </si>
  <si>
    <t>QUARTER 4</t>
  </si>
  <si>
    <t>QUATERLY ANALISIS</t>
  </si>
  <si>
    <t xml:space="preserve"> </t>
  </si>
  <si>
    <t>FUTURE OUTLOOK</t>
  </si>
  <si>
    <t>CHALLENGES &amp; RISKS</t>
  </si>
  <si>
    <t>REFLECTIONS</t>
  </si>
  <si>
    <t>REQUIRED DECISIONS &amp; SUPPORT</t>
  </si>
  <si>
    <t>OUTSTANDING ITEMS</t>
  </si>
  <si>
    <t>KEY CHALLENGES &amp; RISKS</t>
  </si>
  <si>
    <t>L1</t>
  </si>
  <si>
    <t>ER is facing large construction  investments over the next years and it is crucial to control the CAPEX spend to  ensure a timely and cost-efficient progression of the project.</t>
  </si>
  <si>
    <t>COO</t>
  </si>
  <si>
    <t>Quarterly</t>
  </si>
  <si>
    <t>%</t>
  </si>
  <si>
    <t>Program Controls/ Finance</t>
  </si>
  <si>
    <t>D</t>
  </si>
  <si>
    <t>OPEX budget performance</t>
  </si>
  <si>
    <t xml:space="preserve">Controlling the operational cost of the organization is crucial to achieve the best possible financial result and to limit accumulated losses. It requires a well-managed budgeting process beforehand. </t>
  </si>
  <si>
    <t>CFSO</t>
  </si>
  <si>
    <t>Finance</t>
  </si>
  <si>
    <t>Projected secured revenues in formal agreements with clients (cumulated)</t>
  </si>
  <si>
    <t>When the next stage of the network becomes operational, clients need to be ready to use it. Thus, ER needs to ensure client readiness and future revenues generated through the infrastructure.</t>
  </si>
  <si>
    <t>Total revenues projected with client agreements</t>
  </si>
  <si>
    <t>Rail Planning</t>
  </si>
  <si>
    <t>Mill AED</t>
  </si>
  <si>
    <t>Stakeholder/ Account Mgmt.</t>
  </si>
  <si>
    <t>I</t>
  </si>
  <si>
    <t>Optimize capital and operating expenditure</t>
  </si>
  <si>
    <t>Maximize revenues from core and ancillary business</t>
  </si>
  <si>
    <t>Network development program progress against plan</t>
  </si>
  <si>
    <t>Building the next stage network is one of the core strategic themes for ER. Realizing the earned value as planned is core to ensure a completion of the project in cost, quality and time.</t>
  </si>
  <si>
    <t>The completeness of the core milestones of the master schedule represents the timeliness of the project progress along the critical path.</t>
  </si>
  <si>
    <t>Milestone</t>
  </si>
  <si>
    <t>Next to the revenues secured, the volume is a KPI representing network utilization as well as operational readiness.</t>
  </si>
  <si>
    <t>Cumulated volumes backed by client agreements</t>
  </si>
  <si>
    <t>Planning</t>
  </si>
  <si>
    <t>Mill Ton</t>
  </si>
  <si>
    <t>Satisfied stakeholders are crucial to guarantee a smooth construction phase and a successful start of operations.</t>
  </si>
  <si>
    <t>Average results of customer and
stakeholder satisfaction surveys</t>
  </si>
  <si>
    <t>Account Mgmt.</t>
  </si>
  <si>
    <t>Develop network within time and specs</t>
  </si>
  <si>
    <t>Develop customer base in core and ancillary business</t>
  </si>
  <si>
    <t>Minimizing the lost time incident frequency rate is crucial to ensure HSE compliance and ensure timely progress of construction.</t>
  </si>
  <si>
    <t>HSSE&amp;Q</t>
  </si>
  <si>
    <t>This KPI demonstrates compliance with HSE audits. Closing corrective actions timely is an important measure of corporate safety.</t>
  </si>
  <si>
    <t>In order to achieve organizational and operational excellence, ER needs to have state-of-the-art business processes. Existing processes need to be enhanced, while missing processes need to be developed.</t>
  </si>
  <si>
    <t>Bus. Process</t>
  </si>
  <si>
    <t>Timely closure of audit observations</t>
  </si>
  <si>
    <t>Complying with audit observations is important for ER's success and should be handled by each unit indivdually, coordinated by HSSE&amp;Q.</t>
  </si>
  <si>
    <t>Internal Audit</t>
  </si>
  <si>
    <t>Ensure highest level of safety and reliability</t>
  </si>
  <si>
    <t>Build effective governance organization and business processes</t>
  </si>
  <si>
    <t>Emiratization rate</t>
  </si>
  <si>
    <t>Complying with the UAE's goal to employ, develop and retain local talent is important to increase ER's wider economic benefits.</t>
  </si>
  <si>
    <t>Human Resources</t>
  </si>
  <si>
    <t>Average training hours per FTE</t>
  </si>
  <si>
    <t>To enable upskilling and continuous improvement of the workforce, regular training and development initiatives are crucial.</t>
  </si>
  <si>
    <t>Hour / FTE</t>
  </si>
  <si>
    <t xml:space="preserve">Average employee satisfaction rating </t>
  </si>
  <si>
    <t>Employee satisfaction is an important measure to ensure efficiency and effectiveness in the organization.</t>
  </si>
  <si>
    <t>Average results of employee satisfaction surveys</t>
  </si>
  <si>
    <t>CEO</t>
  </si>
  <si>
    <t>Yearly</t>
  </si>
  <si>
    <t>Attract retain &amp; develop capable UAE talent</t>
  </si>
  <si>
    <t>Build a performance driven culture</t>
  </si>
  <si>
    <t>LEARNING &amp; DEVELOP.</t>
  </si>
  <si>
    <t>Stakeholder/ Account Mgmt./ Public Affairs/ Mkt</t>
  </si>
  <si>
    <t xml:space="preserve">LTI/ Hours worked </t>
  </si>
  <si>
    <t>Audit observations and non-conformities closed on time / Total audit observations and non-conformities * 100</t>
  </si>
  <si>
    <t>Emirati FTE / Total FTE * 100</t>
  </si>
  <si>
    <t>Actions arising from audits and/or near miss reports that are closed on time / Total corrective actions identified * 100</t>
  </si>
  <si>
    <t xml:space="preserve"># of Lost Time Incidents * 1'000'000 / total hours worked </t>
  </si>
  <si>
    <t>Total # of business processes developed or enhanced</t>
  </si>
  <si>
    <t>Actual OPEX / OPEX budget * 100</t>
  </si>
  <si>
    <t>Volumes with client agreements</t>
  </si>
  <si>
    <t xml:space="preserve">Customers &amp; stakeholders satisfaction rate </t>
  </si>
  <si>
    <t>Share of HSE corrective actions closed on time</t>
  </si>
  <si>
    <t># of key business processes developed and enhanced</t>
  </si>
  <si>
    <t># of key milestones completed as per Master Schedule</t>
  </si>
  <si>
    <t>CALCULATION METHOD</t>
  </si>
  <si>
    <t>Cumulative # of milestones completed on time derived from the Initiative and Performance Report</t>
  </si>
  <si>
    <t>% of actual earned value / % of earned value planned in Master Schedule * 100</t>
  </si>
  <si>
    <t>FINAL</t>
  </si>
  <si>
    <t>Actual CAPEX / CAPEX budget * 100</t>
  </si>
  <si>
    <t>CAPEX budget performance</t>
  </si>
  <si>
    <t>Lost time incident frequency rate 
(ER Corporate)</t>
  </si>
  <si>
    <t>Total training hours / 
Total # of employees</t>
  </si>
  <si>
    <t xml:space="preserve">2 observation raised in June.Closure date will be in alignment with ERDB review of document schedule which will be towards  Q1 2019 </t>
  </si>
  <si>
    <t>The current MoUs with clients do not include projected revenue</t>
  </si>
  <si>
    <t>Milestones missed due to delay (Contractual Issued) on closure of Stage 1 by SDT to their sub-contractor &amp; to DOT with open outstanding items</t>
  </si>
  <si>
    <t xml:space="preserve">Engineer in delay due to slow mobilization &amp; delivery according to plan. Mitigation measure in place to focus only on MUST Have Deliverables to go to Tender in Nov
</t>
  </si>
  <si>
    <t xml:space="preserve"> Wording &amp; Target  changed  from Capex variance to Capex performance 
</t>
  </si>
  <si>
    <t>2 Key processes are : Procurement &amp; Finance (not Approved yet)</t>
  </si>
  <si>
    <t xml:space="preserve">Secured volume in MOUs for aggregates and metals expected to reach the targets for 2019 with several MOUs in the pipelines
</t>
  </si>
  <si>
    <t>90 observations were closed as planned from 133 observations in 2018</t>
  </si>
  <si>
    <t>72% of current employees took part of the survey</t>
  </si>
  <si>
    <t>Kippy Corporation</t>
  </si>
  <si>
    <t>KIPPY CORPORATION</t>
  </si>
  <si>
    <t>IMPORTANT: Recommended to Protect the sheet with a password (Menu&gt;Review&gt;Protect Sheet)</t>
  </si>
  <si>
    <t>2023 CORPORATE SCORECARD &amp; PERFORMANCE REPORT</t>
  </si>
  <si>
    <t>2023 CORPORATE QUARTERLY PERFORMANCE ANALYSIS</t>
  </si>
  <si>
    <t>2023 CORPORATE QUARTERLY PERFORMANCE REPORT IN GRAPHS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</si>
</sst>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1"/>
      <color indexed="8"/>
      <name val="Calibri"/>
      <family val="2"/>
    </font>
    <font>
      <sz val="8"/>
      <name val="Calibri"/>
      <family val="2"/>
    </font>
    <font>
      <sz val="11"/>
      <color theme="1"/>
      <name val="Arial"/>
      <family val="2"/>
    </font>
    <font>
      <b/>
      <sz val="16"/>
      <color indexed="8"/>
      <name val="Arial"/>
      <family val="2"/>
    </font>
    <font>
      <b/>
      <sz val="14"/>
      <color indexed="8"/>
      <name val="Arial"/>
      <family val="2"/>
    </font>
    <font>
      <b/>
      <i/>
      <sz val="14"/>
      <color indexed="8"/>
      <name val="Arial"/>
      <family val="2"/>
    </font>
    <font>
      <b/>
      <sz val="8"/>
      <color indexed="8"/>
      <name val="Arial"/>
      <family val="2"/>
    </font>
    <font>
      <b/>
      <sz val="10"/>
      <color indexed="8"/>
      <name val="Arial"/>
      <family val="2"/>
    </font>
    <font>
      <b/>
      <sz val="9"/>
      <color indexed="8"/>
      <name val="Arial"/>
      <family val="2"/>
    </font>
    <font>
      <b/>
      <sz val="9"/>
      <color indexed="9"/>
      <name val="Arial"/>
      <family val="2"/>
    </font>
    <font>
      <b/>
      <sz val="12"/>
      <color indexed="8"/>
      <name val="Arial"/>
      <family val="2"/>
    </font>
    <font>
      <sz val="9"/>
      <color indexed="8"/>
      <name val="Arial"/>
      <family val="2"/>
    </font>
    <font>
      <sz val="9"/>
      <name val="Arial"/>
      <family val="2"/>
    </font>
    <font>
      <b/>
      <sz val="10"/>
      <name val="Arial"/>
      <family val="2"/>
    </font>
    <font>
      <b/>
      <sz val="9"/>
      <name val="Arial"/>
      <family val="2"/>
    </font>
    <font>
      <b/>
      <sz val="12"/>
      <color theme="0"/>
      <name val="Arial"/>
      <family val="2"/>
    </font>
    <font>
      <b/>
      <sz val="12"/>
      <color indexed="9"/>
      <name val="Arial"/>
      <family val="2"/>
    </font>
    <font>
      <b/>
      <sz val="14"/>
      <color theme="0"/>
      <name val="Arial"/>
      <family val="2"/>
    </font>
    <font>
      <b/>
      <sz val="14"/>
      <color indexed="9"/>
      <name val="Arial"/>
      <family val="2"/>
    </font>
    <font>
      <b/>
      <sz val="32"/>
      <color indexed="8"/>
      <name val="Arial"/>
      <family val="2"/>
    </font>
    <font>
      <b/>
      <u/>
      <sz val="11"/>
      <color indexed="81"/>
      <name val="Tahoma"/>
      <family val="2"/>
    </font>
    <font>
      <b/>
      <sz val="11"/>
      <color indexed="81"/>
      <name val="Tahoma"/>
      <family val="2"/>
    </font>
    <font>
      <sz val="11"/>
      <color indexed="81"/>
      <name val="Tahoma"/>
      <family val="2"/>
    </font>
    <font>
      <b/>
      <sz val="11"/>
      <color indexed="9"/>
      <name val="Arial"/>
      <family val="2"/>
    </font>
    <font>
      <sz val="9"/>
      <color indexed="81"/>
      <name val="Arial"/>
      <family val="2"/>
    </font>
    <font>
      <sz val="10"/>
      <color indexed="81"/>
      <name val="Arial"/>
      <family val="2"/>
    </font>
    <font>
      <b/>
      <sz val="10"/>
      <color indexed="81"/>
      <name val="Arial"/>
      <family val="2"/>
    </font>
    <font>
      <b/>
      <sz val="12"/>
      <color indexed="81"/>
      <name val="Tahoma"/>
      <family val="2"/>
    </font>
    <font>
      <sz val="12"/>
      <color indexed="81"/>
      <name val="Tahoma"/>
      <family val="2"/>
    </font>
    <font>
      <u/>
      <sz val="11"/>
      <color indexed="81"/>
      <name val="Tahoma"/>
      <family val="2"/>
    </font>
    <font>
      <b/>
      <sz val="11"/>
      <color theme="1"/>
      <name val="Arial"/>
      <family val="2"/>
    </font>
    <font>
      <b/>
      <sz val="10"/>
      <color theme="1"/>
      <name val="Arial"/>
      <family val="2"/>
    </font>
    <font>
      <sz val="12"/>
      <color theme="1"/>
      <name val="Arial"/>
      <family val="2"/>
    </font>
    <font>
      <sz val="20"/>
      <color theme="1"/>
      <name val="Arial"/>
      <family val="2"/>
    </font>
    <font>
      <b/>
      <sz val="36"/>
      <color indexed="8"/>
      <name val="Arial"/>
      <family val="2"/>
    </font>
    <font>
      <b/>
      <sz val="28"/>
      <color theme="0" tint="-0.249977111117893"/>
      <name val="Arial"/>
      <family val="2"/>
    </font>
    <font>
      <sz val="11"/>
      <color indexed="8"/>
      <name val="Arial"/>
      <family val="2"/>
    </font>
    <font>
      <b/>
      <sz val="11"/>
      <color indexed="8"/>
      <name val="Arial"/>
      <family val="2"/>
    </font>
    <font>
      <sz val="11"/>
      <color theme="0"/>
      <name val="Arial"/>
      <family val="2"/>
    </font>
    <font>
      <b/>
      <sz val="12"/>
      <color theme="1"/>
      <name val="Arial"/>
      <family val="2"/>
    </font>
    <font>
      <b/>
      <sz val="12"/>
      <color theme="5" tint="-0.499984740745262"/>
      <name val="Arial"/>
      <family val="2"/>
    </font>
    <font>
      <b/>
      <sz val="12"/>
      <color rgb="FF7030A0"/>
      <name val="Arial"/>
      <family val="2"/>
    </font>
    <font>
      <b/>
      <sz val="12"/>
      <color theme="6" tint="-0.499984740745262"/>
      <name val="Arial"/>
      <family val="2"/>
    </font>
    <font>
      <b/>
      <sz val="16"/>
      <color theme="0" tint="-0.34998626667073579"/>
      <name val="Arial"/>
      <family val="2"/>
    </font>
    <font>
      <b/>
      <sz val="9"/>
      <color indexed="81"/>
      <name val="Tahoma"/>
      <family val="2"/>
    </font>
    <font>
      <b/>
      <sz val="8"/>
      <color theme="1"/>
      <name val="Arial"/>
      <family val="2"/>
    </font>
    <font>
      <b/>
      <sz val="14"/>
      <color theme="1"/>
      <name val="Arial"/>
      <family val="2"/>
    </font>
    <font>
      <sz val="12"/>
      <color indexed="8"/>
      <name val="Arial"/>
      <family val="2"/>
    </font>
    <font>
      <b/>
      <sz val="20"/>
      <color theme="1"/>
      <name val="Arial"/>
      <family val="2"/>
    </font>
    <font>
      <sz val="9"/>
      <color indexed="81"/>
      <name val="Tahoma"/>
      <family val="2"/>
    </font>
    <font>
      <b/>
      <sz val="11"/>
      <color theme="0"/>
      <name val="Arial"/>
      <family val="2"/>
    </font>
    <font>
      <b/>
      <sz val="11"/>
      <color theme="0" tint="-0.499984740745262"/>
      <name val="Arial"/>
      <family val="2"/>
    </font>
    <font>
      <b/>
      <sz val="20"/>
      <color theme="0" tint="-0.34998626667073579"/>
      <name val="Arial"/>
      <family val="2"/>
    </font>
    <font>
      <sz val="10"/>
      <color theme="1"/>
      <name val="Arial"/>
      <family val="2"/>
    </font>
    <font>
      <sz val="16"/>
      <color rgb="FFFF0000"/>
      <name val="Arial"/>
      <family val="2"/>
    </font>
  </fonts>
  <fills count="23">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1"/>
        <bgColor indexed="64"/>
      </patternFill>
    </fill>
    <fill>
      <patternFill patternType="solid">
        <fgColor indexed="44"/>
        <bgColor indexed="64"/>
      </patternFill>
    </fill>
    <fill>
      <patternFill patternType="solid">
        <fgColor theme="0"/>
        <bgColor indexed="64"/>
      </patternFill>
    </fill>
    <fill>
      <patternFill patternType="solid">
        <fgColor theme="1" tint="4.9989318521683403E-2"/>
        <bgColor indexed="64"/>
      </patternFill>
    </fill>
    <fill>
      <patternFill patternType="solid">
        <fgColor rgb="FF800000"/>
        <bgColor indexed="64"/>
      </patternFill>
    </fill>
    <fill>
      <patternFill patternType="solid">
        <fgColor rgb="FF15395C"/>
        <bgColor indexed="64"/>
      </patternFill>
    </fill>
    <fill>
      <patternFill patternType="solid">
        <fgColor rgb="FFFFFF00"/>
        <bgColor indexed="64"/>
      </patternFill>
    </fill>
    <fill>
      <patternFill patternType="solid">
        <fgColor rgb="FFCDCDCD"/>
        <bgColor indexed="64"/>
      </patternFill>
    </fill>
    <fill>
      <patternFill patternType="solid">
        <fgColor rgb="FFDAF2D2"/>
        <bgColor indexed="64"/>
      </patternFill>
    </fill>
    <fill>
      <patternFill patternType="solid">
        <fgColor rgb="FFFFC7CD"/>
        <bgColor indexed="64"/>
      </patternFill>
    </fill>
    <fill>
      <patternFill patternType="solid">
        <fgColor rgb="FFCBCCEB"/>
        <bgColor indexed="64"/>
      </patternFill>
    </fill>
    <fill>
      <patternFill patternType="solid">
        <fgColor rgb="FF0070C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theme="0"/>
      </bottom>
      <diagonal/>
    </border>
    <border>
      <left/>
      <right/>
      <top style="thin">
        <color indexed="64"/>
      </top>
      <bottom style="medium">
        <color indexed="9"/>
      </bottom>
      <diagonal/>
    </border>
    <border>
      <left/>
      <right style="thin">
        <color indexed="64"/>
      </right>
      <top style="thin">
        <color indexed="64"/>
      </top>
      <bottom style="medium">
        <color indexed="9"/>
      </bottom>
      <diagonal/>
    </border>
    <border>
      <left style="medium">
        <color theme="0"/>
      </left>
      <right/>
      <top/>
      <bottom style="thin">
        <color indexed="64"/>
      </bottom>
      <diagonal/>
    </border>
    <border>
      <left style="medium">
        <color theme="0"/>
      </left>
      <right/>
      <top style="medium">
        <color indexed="9"/>
      </top>
      <bottom style="thin">
        <color indexed="64"/>
      </bottom>
      <diagonal/>
    </border>
    <border>
      <left/>
      <right/>
      <top style="medium">
        <color indexed="9"/>
      </top>
      <bottom style="thin">
        <color indexed="64"/>
      </bottom>
      <diagonal/>
    </border>
    <border>
      <left style="medium">
        <color indexed="9"/>
      </left>
      <right/>
      <top style="medium">
        <color indexed="9"/>
      </top>
      <bottom style="thin">
        <color indexed="64"/>
      </bottom>
      <diagonal/>
    </border>
    <border>
      <left/>
      <right style="thin">
        <color indexed="64"/>
      </right>
      <top style="medium">
        <color indexed="9"/>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theme="0"/>
      </right>
      <top/>
      <bottom style="thin">
        <color indexed="64"/>
      </bottom>
      <diagonal/>
    </border>
    <border>
      <left style="thin">
        <color indexed="64"/>
      </left>
      <right style="medium">
        <color theme="0"/>
      </right>
      <top/>
      <bottom/>
      <diagonal/>
    </border>
    <border>
      <left style="thin">
        <color indexed="64"/>
      </left>
      <right style="medium">
        <color theme="0"/>
      </right>
      <top style="thin">
        <color indexed="64"/>
      </top>
      <bottom style="thin">
        <color indexed="64"/>
      </bottom>
      <diagonal/>
    </border>
    <border>
      <left style="thin">
        <color indexed="64"/>
      </left>
      <right style="medium">
        <color theme="0"/>
      </right>
      <top style="thin">
        <color indexed="64"/>
      </top>
      <bottom/>
      <diagonal/>
    </border>
    <border>
      <left style="medium">
        <color theme="0"/>
      </left>
      <right style="thin">
        <color indexed="64"/>
      </right>
      <top style="thin">
        <color indexed="64"/>
      </top>
      <bottom/>
      <diagonal/>
    </border>
    <border>
      <left style="medium">
        <color theme="0"/>
      </left>
      <right style="thin">
        <color indexed="64"/>
      </right>
      <top/>
      <bottom style="thin">
        <color indexed="64"/>
      </bottom>
      <diagonal/>
    </border>
    <border>
      <left style="thin">
        <color theme="0"/>
      </left>
      <right/>
      <top style="thin">
        <color indexed="64"/>
      </top>
      <bottom style="medium">
        <color indexed="9"/>
      </bottom>
      <diagonal/>
    </border>
    <border>
      <left style="thin">
        <color indexed="64"/>
      </left>
      <right style="medium">
        <color theme="0"/>
      </right>
      <top style="thin">
        <color theme="1"/>
      </top>
      <bottom/>
      <diagonal/>
    </border>
    <border>
      <left style="thin">
        <color indexed="64"/>
      </left>
      <right/>
      <top/>
      <bottom/>
      <diagonal/>
    </border>
    <border>
      <left style="medium">
        <color theme="0"/>
      </left>
      <right/>
      <top style="thin">
        <color indexed="64"/>
      </top>
      <bottom style="medium">
        <color theme="0"/>
      </bottom>
      <diagonal/>
    </border>
    <border>
      <left/>
      <right/>
      <top style="medium">
        <color theme="0"/>
      </top>
      <bottom style="thin">
        <color indexed="64"/>
      </bottom>
      <diagonal/>
    </border>
    <border>
      <left style="medium">
        <color theme="0"/>
      </left>
      <right/>
      <top style="medium">
        <color theme="0"/>
      </top>
      <bottom style="thin">
        <color indexed="64"/>
      </bottom>
      <diagonal/>
    </border>
    <border>
      <left/>
      <right style="medium">
        <color theme="0"/>
      </right>
      <top style="medium">
        <color theme="0"/>
      </top>
      <bottom style="thin">
        <color indexed="64"/>
      </bottom>
      <diagonal/>
    </border>
    <border>
      <left style="thin">
        <color indexed="64"/>
      </left>
      <right/>
      <top style="thin">
        <color theme="1"/>
      </top>
      <bottom/>
      <diagonal/>
    </border>
    <border>
      <left style="thin">
        <color indexed="64"/>
      </left>
      <right/>
      <top style="medium">
        <color theme="0"/>
      </top>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bottom style="thick">
        <color rgb="FFC00000"/>
      </bottom>
      <diagonal/>
    </border>
  </borders>
  <cellStyleXfs count="2">
    <xf numFmtId="0" fontId="0" fillId="0" borderId="0"/>
    <xf numFmtId="9" fontId="1" fillId="0" borderId="0" applyFont="0" applyFill="0" applyBorder="0" applyAlignment="0" applyProtection="0"/>
  </cellStyleXfs>
  <cellXfs count="214">
    <xf numFmtId="0" fontId="0" fillId="0" borderId="0" xfId="0"/>
    <xf numFmtId="0" fontId="5" fillId="0" borderId="0" xfId="0" applyFont="1" applyAlignment="1" applyProtection="1"/>
    <xf numFmtId="0" fontId="5" fillId="8" borderId="12" xfId="0" applyFont="1" applyFill="1" applyBorder="1" applyAlignment="1" applyProtection="1">
      <alignment horizontal="centerContinuous" vertical="center"/>
    </xf>
    <xf numFmtId="0" fontId="5" fillId="8" borderId="13" xfId="0" applyFont="1" applyFill="1" applyBorder="1" applyAlignment="1" applyProtection="1">
      <alignment horizontal="centerContinuous" vertical="center"/>
    </xf>
    <xf numFmtId="0" fontId="20" fillId="0" borderId="7" xfId="0" applyFont="1" applyBorder="1" applyAlignment="1" applyProtection="1">
      <alignment vertical="center"/>
    </xf>
    <xf numFmtId="0" fontId="18" fillId="8" borderId="11" xfId="0" applyFont="1" applyFill="1" applyBorder="1" applyAlignment="1" applyProtection="1">
      <alignment horizontal="centerContinuous" vertical="center"/>
    </xf>
    <xf numFmtId="0" fontId="5" fillId="8" borderId="11" xfId="0" applyFont="1" applyFill="1" applyBorder="1" applyAlignment="1" applyProtection="1">
      <alignment horizontal="centerContinuous" vertical="center"/>
    </xf>
    <xf numFmtId="0" fontId="19" fillId="8" borderId="12" xfId="0" applyFont="1" applyFill="1" applyBorder="1" applyAlignment="1" applyProtection="1">
      <alignment horizontal="centerContinuous" vertical="center"/>
    </xf>
    <xf numFmtId="0" fontId="16" fillId="12" borderId="14" xfId="0" applyFont="1" applyFill="1" applyBorder="1" applyAlignment="1" applyProtection="1">
      <alignment horizontal="centerContinuous" vertical="center" wrapText="1"/>
    </xf>
    <xf numFmtId="0" fontId="11" fillId="12" borderId="7" xfId="0" applyFont="1" applyFill="1" applyBorder="1" applyAlignment="1" applyProtection="1">
      <alignment horizontal="centerContinuous" vertical="center" wrapText="1"/>
    </xf>
    <xf numFmtId="0" fontId="17" fillId="13" borderId="15" xfId="0" applyFont="1" applyFill="1" applyBorder="1" applyAlignment="1" applyProtection="1">
      <alignment horizontal="centerContinuous" vertical="center"/>
    </xf>
    <xf numFmtId="0" fontId="17" fillId="13" borderId="16" xfId="0" applyFont="1" applyFill="1" applyBorder="1" applyAlignment="1" applyProtection="1">
      <alignment horizontal="centerContinuous" vertical="center"/>
    </xf>
    <xf numFmtId="0" fontId="6" fillId="0" borderId="0" xfId="0" applyFont="1" applyAlignment="1" applyProtection="1"/>
    <xf numFmtId="0" fontId="19" fillId="8" borderId="31" xfId="0" applyFont="1" applyFill="1" applyBorder="1" applyAlignment="1" applyProtection="1">
      <alignment horizontal="centerContinuous" vertical="center"/>
    </xf>
    <xf numFmtId="0" fontId="37" fillId="0" borderId="2" xfId="1" applyNumberFormat="1" applyFont="1" applyFill="1" applyBorder="1" applyAlignment="1" applyProtection="1">
      <alignment horizontal="center" vertical="center" wrapText="1"/>
      <protection locked="0"/>
    </xf>
    <xf numFmtId="0" fontId="37" fillId="0" borderId="4" xfId="1" applyNumberFormat="1" applyFont="1" applyFill="1" applyBorder="1" applyAlignment="1" applyProtection="1">
      <alignment horizontal="center" vertical="center" wrapText="1"/>
      <protection locked="0"/>
    </xf>
    <xf numFmtId="0" fontId="37" fillId="0" borderId="6" xfId="1" applyNumberFormat="1" applyFont="1" applyFill="1" applyBorder="1" applyAlignment="1" applyProtection="1">
      <alignment horizontal="center" vertical="center" wrapText="1"/>
      <protection locked="0"/>
    </xf>
    <xf numFmtId="9" fontId="37" fillId="9" borderId="23" xfId="0" applyNumberFormat="1" applyFont="1" applyFill="1" applyBorder="1" applyAlignment="1" applyProtection="1">
      <alignment horizontal="center" vertical="center"/>
    </xf>
    <xf numFmtId="9" fontId="37" fillId="9" borderId="4" xfId="0" applyNumberFormat="1" applyFont="1" applyFill="1" applyBorder="1" applyAlignment="1" applyProtection="1">
      <alignment horizontal="center" vertical="center"/>
    </xf>
    <xf numFmtId="9" fontId="37" fillId="9" borderId="2" xfId="0" applyNumberFormat="1" applyFont="1" applyFill="1" applyBorder="1" applyAlignment="1" applyProtection="1">
      <alignment horizontal="center" vertical="center"/>
    </xf>
    <xf numFmtId="0" fontId="41" fillId="6" borderId="10" xfId="0" applyFont="1" applyFill="1" applyBorder="1" applyAlignment="1" applyProtection="1">
      <alignment horizontal="center" vertical="center" wrapText="1"/>
    </xf>
    <xf numFmtId="0" fontId="41" fillId="6" borderId="8" xfId="0" applyFont="1" applyFill="1" applyBorder="1" applyAlignment="1" applyProtection="1">
      <alignment horizontal="center" vertical="center" wrapText="1"/>
    </xf>
    <xf numFmtId="0" fontId="42" fillId="7" borderId="8" xfId="0" applyFont="1" applyFill="1" applyBorder="1" applyAlignment="1" applyProtection="1">
      <alignment horizontal="center" vertical="center"/>
    </xf>
    <xf numFmtId="9" fontId="38" fillId="16" borderId="3" xfId="1" applyFont="1" applyFill="1" applyBorder="1" applyAlignment="1" applyProtection="1">
      <alignment horizontal="center" vertical="center" wrapText="1"/>
    </xf>
    <xf numFmtId="9" fontId="38" fillId="16" borderId="4" xfId="1" applyFont="1" applyFill="1" applyBorder="1" applyAlignment="1" applyProtection="1">
      <alignment horizontal="center" vertical="center" wrapText="1"/>
    </xf>
    <xf numFmtId="9" fontId="38" fillId="17" borderId="3" xfId="1" applyFont="1" applyFill="1" applyBorder="1" applyAlignment="1" applyProtection="1">
      <alignment horizontal="center" vertical="center" wrapText="1"/>
    </xf>
    <xf numFmtId="9" fontId="38" fillId="17" borderId="4" xfId="1" applyFont="1" applyFill="1" applyBorder="1" applyAlignment="1" applyProtection="1">
      <alignment horizontal="center" vertical="center" wrapText="1"/>
    </xf>
    <xf numFmtId="9" fontId="38" fillId="18" borderId="3" xfId="1" applyFont="1" applyFill="1" applyBorder="1" applyAlignment="1" applyProtection="1">
      <alignment horizontal="center" vertical="center" wrapText="1"/>
    </xf>
    <xf numFmtId="9" fontId="38" fillId="18" borderId="4" xfId="1" applyFont="1" applyFill="1" applyBorder="1" applyAlignment="1" applyProtection="1">
      <alignment horizontal="center" vertical="center" wrapText="1"/>
    </xf>
    <xf numFmtId="9" fontId="38" fillId="15" borderId="3" xfId="1" applyFont="1" applyFill="1" applyBorder="1" applyAlignment="1" applyProtection="1">
      <alignment horizontal="center" vertical="center" wrapText="1"/>
    </xf>
    <xf numFmtId="9" fontId="38" fillId="15" borderId="4" xfId="1" applyFont="1" applyFill="1" applyBorder="1" applyAlignment="1" applyProtection="1">
      <alignment horizontal="center" vertical="center" wrapText="1"/>
    </xf>
    <xf numFmtId="9" fontId="31" fillId="10" borderId="3" xfId="1" applyFont="1" applyFill="1" applyBorder="1" applyAlignment="1" applyProtection="1">
      <alignment horizontal="center" vertical="center"/>
    </xf>
    <xf numFmtId="9" fontId="31" fillId="10" borderId="4" xfId="1" applyFont="1" applyFill="1" applyBorder="1" applyAlignment="1" applyProtection="1">
      <alignment horizontal="center" vertical="center"/>
    </xf>
    <xf numFmtId="9" fontId="37" fillId="9" borderId="0" xfId="0" applyNumberFormat="1" applyFont="1" applyFill="1" applyBorder="1" applyAlignment="1" applyProtection="1">
      <alignment horizontal="center" vertical="center"/>
    </xf>
    <xf numFmtId="0" fontId="35" fillId="0" borderId="0" xfId="0" applyFont="1" applyAlignment="1" applyProtection="1">
      <alignment vertical="center" wrapText="1"/>
    </xf>
    <xf numFmtId="0" fontId="36" fillId="0" borderId="0" xfId="0" applyFont="1" applyAlignment="1" applyProtection="1">
      <alignment horizontal="right" vertical="center"/>
    </xf>
    <xf numFmtId="0" fontId="5" fillId="0" borderId="0" xfId="0" applyFont="1" applyAlignment="1" applyProtection="1">
      <alignment horizontal="right"/>
    </xf>
    <xf numFmtId="0" fontId="16" fillId="8" borderId="0" xfId="0" applyFont="1" applyFill="1" applyBorder="1" applyAlignment="1" applyProtection="1">
      <alignment horizontal="center" vertical="center" textRotation="90" wrapText="1"/>
    </xf>
    <xf numFmtId="0" fontId="16" fillId="8" borderId="7" xfId="0" applyFont="1" applyFill="1" applyBorder="1" applyAlignment="1" applyProtection="1">
      <alignment horizontal="center" vertical="center" textRotation="90" wrapText="1"/>
    </xf>
    <xf numFmtId="0" fontId="47" fillId="5" borderId="1" xfId="0" applyFont="1" applyFill="1" applyBorder="1" applyAlignment="1" applyProtection="1">
      <alignment horizontal="center" vertical="center" wrapText="1"/>
    </xf>
    <xf numFmtId="0" fontId="48" fillId="0" borderId="19" xfId="0" applyNumberFormat="1" applyFont="1" applyFill="1" applyBorder="1" applyAlignment="1" applyProtection="1">
      <alignment horizontal="left" vertical="center" wrapText="1" indent="1"/>
      <protection locked="0"/>
    </xf>
    <xf numFmtId="0" fontId="48" fillId="0" borderId="23" xfId="0" applyNumberFormat="1" applyFont="1" applyFill="1" applyBorder="1" applyAlignment="1" applyProtection="1">
      <alignment horizontal="left" vertical="center" wrapText="1" indent="1"/>
      <protection locked="0"/>
    </xf>
    <xf numFmtId="9" fontId="48" fillId="0" borderId="19" xfId="1" applyFont="1" applyFill="1" applyBorder="1" applyAlignment="1" applyProtection="1">
      <alignment horizontal="left" vertical="center" wrapText="1" indent="1"/>
      <protection locked="0"/>
    </xf>
    <xf numFmtId="0" fontId="48" fillId="0" borderId="8" xfId="0" applyNumberFormat="1" applyFont="1" applyFill="1" applyBorder="1" applyAlignment="1" applyProtection="1">
      <alignment horizontal="left" vertical="center" wrapText="1" indent="1"/>
      <protection locked="0"/>
    </xf>
    <xf numFmtId="0" fontId="48" fillId="0" borderId="10" xfId="0" applyNumberFormat="1" applyFont="1" applyFill="1" applyBorder="1" applyAlignment="1" applyProtection="1">
      <alignment horizontal="left" vertical="center" wrapText="1" indent="1"/>
      <protection locked="0"/>
    </xf>
    <xf numFmtId="9" fontId="48" fillId="0" borderId="8" xfId="1" applyFont="1" applyFill="1" applyBorder="1" applyAlignment="1" applyProtection="1">
      <alignment horizontal="left" vertical="center" wrapText="1" indent="1"/>
      <protection locked="0"/>
    </xf>
    <xf numFmtId="0" fontId="48" fillId="0" borderId="40" xfId="0" applyNumberFormat="1" applyFont="1" applyFill="1" applyBorder="1" applyAlignment="1" applyProtection="1">
      <alignment horizontal="left" vertical="center" wrapText="1" indent="1"/>
      <protection locked="0"/>
    </xf>
    <xf numFmtId="0" fontId="48" fillId="0" borderId="41" xfId="0" applyNumberFormat="1" applyFont="1" applyFill="1" applyBorder="1" applyAlignment="1" applyProtection="1">
      <alignment horizontal="left" vertical="center" wrapText="1" indent="1"/>
      <protection locked="0"/>
    </xf>
    <xf numFmtId="9" fontId="48" fillId="0" borderId="40" xfId="1" applyFont="1" applyFill="1" applyBorder="1" applyAlignment="1" applyProtection="1">
      <alignment horizontal="left" vertical="center" wrapText="1" indent="1"/>
      <protection locked="0"/>
    </xf>
    <xf numFmtId="0" fontId="16" fillId="8" borderId="32" xfId="0" applyFont="1" applyFill="1" applyBorder="1" applyAlignment="1" applyProtection="1">
      <alignment horizontal="center" vertical="center" textRotation="90" wrapText="1"/>
    </xf>
    <xf numFmtId="0" fontId="46" fillId="10" borderId="5" xfId="0" applyFont="1" applyFill="1" applyBorder="1" applyAlignment="1" applyProtection="1">
      <alignment horizontal="center" vertical="center" wrapText="1"/>
    </xf>
    <xf numFmtId="0" fontId="3" fillId="10" borderId="3" xfId="0" applyFont="1" applyFill="1" applyBorder="1" applyAlignment="1" applyProtection="1"/>
    <xf numFmtId="0" fontId="31" fillId="10" borderId="3" xfId="0" applyFont="1" applyFill="1" applyBorder="1" applyAlignment="1" applyProtection="1">
      <alignment horizontal="center" vertical="center"/>
    </xf>
    <xf numFmtId="9" fontId="31" fillId="10" borderId="3" xfId="0" applyNumberFormat="1" applyFont="1" applyFill="1" applyBorder="1" applyAlignment="1" applyProtection="1">
      <alignment horizontal="center" vertical="center"/>
    </xf>
    <xf numFmtId="0" fontId="4" fillId="0" borderId="0" xfId="0" applyFont="1" applyAlignment="1" applyProtection="1"/>
    <xf numFmtId="0" fontId="44" fillId="0" borderId="0" xfId="0" applyFont="1" applyAlignment="1" applyProtection="1">
      <alignment horizontal="right"/>
    </xf>
    <xf numFmtId="0" fontId="5" fillId="15" borderId="9" xfId="0" applyFont="1" applyFill="1" applyBorder="1" applyAlignment="1" applyProtection="1">
      <alignment horizontal="center" vertical="center" wrapText="1"/>
    </xf>
    <xf numFmtId="0" fontId="3" fillId="15" borderId="3" xfId="0" applyNumberFormat="1" applyFont="1" applyFill="1" applyBorder="1" applyAlignment="1" applyProtection="1">
      <alignment wrapText="1"/>
    </xf>
    <xf numFmtId="0" fontId="38" fillId="15" borderId="3" xfId="0" applyNumberFormat="1" applyFont="1" applyFill="1" applyBorder="1" applyAlignment="1" applyProtection="1">
      <alignment horizontal="center" vertical="center" wrapText="1"/>
    </xf>
    <xf numFmtId="0" fontId="5" fillId="16" borderId="9" xfId="0" applyFont="1" applyFill="1" applyBorder="1" applyAlignment="1" applyProtection="1">
      <alignment horizontal="center" vertical="center" wrapText="1"/>
    </xf>
    <xf numFmtId="0" fontId="3" fillId="16" borderId="3" xfId="0" applyNumberFormat="1" applyFont="1" applyFill="1" applyBorder="1" applyAlignment="1" applyProtection="1">
      <alignment wrapText="1"/>
    </xf>
    <xf numFmtId="0" fontId="38" fillId="16" borderId="3" xfId="0" applyNumberFormat="1" applyFont="1" applyFill="1" applyBorder="1" applyAlignment="1" applyProtection="1">
      <alignment horizontal="center" vertical="center" wrapText="1"/>
    </xf>
    <xf numFmtId="0" fontId="5" fillId="17" borderId="9" xfId="0" applyFont="1" applyFill="1" applyBorder="1" applyAlignment="1" applyProtection="1">
      <alignment horizontal="center" vertical="center" wrapText="1"/>
    </xf>
    <xf numFmtId="0" fontId="3" fillId="17" borderId="3" xfId="0" applyNumberFormat="1" applyFont="1" applyFill="1" applyBorder="1" applyAlignment="1" applyProtection="1">
      <alignment wrapText="1"/>
    </xf>
    <xf numFmtId="0" fontId="38" fillId="17" borderId="3" xfId="0" applyNumberFormat="1" applyFont="1" applyFill="1" applyBorder="1" applyAlignment="1" applyProtection="1">
      <alignment horizontal="center" vertical="center" wrapText="1"/>
    </xf>
    <xf numFmtId="0" fontId="7" fillId="18" borderId="9" xfId="0" applyFont="1" applyFill="1" applyBorder="1" applyAlignment="1" applyProtection="1">
      <alignment horizontal="center" vertical="center" wrapText="1"/>
    </xf>
    <xf numFmtId="0" fontId="3" fillId="18" borderId="3" xfId="0" applyFont="1" applyFill="1" applyBorder="1" applyAlignment="1" applyProtection="1">
      <alignment wrapText="1"/>
    </xf>
    <xf numFmtId="0" fontId="38" fillId="18" borderId="3" xfId="0" applyFont="1" applyFill="1" applyBorder="1" applyAlignment="1" applyProtection="1">
      <alignment horizontal="center" vertical="center" wrapText="1"/>
    </xf>
    <xf numFmtId="0" fontId="3" fillId="0" borderId="0" xfId="0" applyFont="1" applyProtection="1"/>
    <xf numFmtId="0" fontId="3" fillId="0" borderId="0" xfId="0" applyFont="1" applyBorder="1" applyProtection="1"/>
    <xf numFmtId="0" fontId="3" fillId="0" borderId="0" xfId="0" applyFont="1" applyBorder="1" applyAlignment="1" applyProtection="1">
      <alignment horizontal="center"/>
    </xf>
    <xf numFmtId="0" fontId="31" fillId="0" borderId="0" xfId="0" applyFont="1" applyBorder="1" applyAlignment="1" applyProtection="1">
      <alignment horizontal="left"/>
    </xf>
    <xf numFmtId="0" fontId="3" fillId="0" borderId="0" xfId="0" applyFont="1" applyBorder="1" applyAlignment="1" applyProtection="1">
      <alignment horizontal="left"/>
    </xf>
    <xf numFmtId="0" fontId="3" fillId="0" borderId="0" xfId="0" applyFont="1" applyBorder="1" applyAlignment="1" applyProtection="1">
      <alignment horizontal="left" vertical="top"/>
    </xf>
    <xf numFmtId="0" fontId="9" fillId="0" borderId="0" xfId="0" applyFont="1" applyAlignment="1" applyProtection="1">
      <alignment vertical="center"/>
    </xf>
    <xf numFmtId="0" fontId="33" fillId="0" borderId="0" xfId="0" applyFont="1" applyAlignment="1" applyProtection="1">
      <alignment horizontal="centerContinuous"/>
    </xf>
    <xf numFmtId="0" fontId="33" fillId="0" borderId="0" xfId="0" applyFont="1" applyBorder="1" applyProtection="1"/>
    <xf numFmtId="9" fontId="37" fillId="3" borderId="0" xfId="0" applyNumberFormat="1" applyFont="1" applyFill="1" applyBorder="1" applyAlignment="1" applyProtection="1">
      <alignment horizontal="center" vertical="center"/>
    </xf>
    <xf numFmtId="0" fontId="37" fillId="0" borderId="0" xfId="0" applyFont="1" applyBorder="1" applyAlignment="1" applyProtection="1">
      <alignment vertical="center"/>
    </xf>
    <xf numFmtId="9" fontId="37" fillId="14" borderId="0" xfId="0" applyNumberFormat="1" applyFont="1" applyFill="1" applyBorder="1" applyAlignment="1" applyProtection="1">
      <alignment horizontal="center" vertical="center"/>
    </xf>
    <xf numFmtId="9" fontId="24" fillId="4" borderId="0" xfId="0" applyNumberFormat="1" applyFont="1" applyFill="1" applyBorder="1" applyAlignment="1" applyProtection="1">
      <alignment horizontal="center" vertical="center"/>
    </xf>
    <xf numFmtId="0" fontId="37" fillId="0" borderId="0" xfId="0" applyFont="1" applyFill="1" applyBorder="1" applyAlignment="1" applyProtection="1">
      <alignment vertical="center"/>
    </xf>
    <xf numFmtId="0" fontId="31" fillId="10" borderId="1" xfId="0" applyFont="1" applyFill="1" applyBorder="1" applyAlignment="1" applyProtection="1">
      <alignment horizontal="center" vertical="center"/>
    </xf>
    <xf numFmtId="0" fontId="3" fillId="0" borderId="0" xfId="0" applyFont="1" applyAlignment="1" applyProtection="1">
      <alignment vertical="center"/>
    </xf>
    <xf numFmtId="0" fontId="39" fillId="11" borderId="0" xfId="0" applyFont="1" applyFill="1" applyAlignment="1" applyProtection="1">
      <alignment horizontal="center" vertical="center"/>
    </xf>
    <xf numFmtId="0" fontId="8" fillId="0" borderId="0" xfId="0" applyFont="1" applyBorder="1" applyProtection="1"/>
    <xf numFmtId="0" fontId="13" fillId="0" borderId="0" xfId="0" applyFont="1" applyFill="1" applyBorder="1" applyAlignment="1" applyProtection="1">
      <alignment vertical="center"/>
    </xf>
    <xf numFmtId="0" fontId="14" fillId="2" borderId="0" xfId="0" applyFont="1" applyFill="1" applyBorder="1" applyAlignment="1" applyProtection="1">
      <alignment horizontal="center"/>
    </xf>
    <xf numFmtId="0" fontId="3" fillId="0" borderId="0" xfId="0" applyFont="1" applyFill="1" applyBorder="1" applyProtection="1"/>
    <xf numFmtId="0" fontId="15" fillId="2" borderId="0" xfId="0" applyFont="1" applyFill="1" applyBorder="1" applyAlignment="1" applyProtection="1">
      <alignment vertical="center"/>
    </xf>
    <xf numFmtId="0" fontId="12" fillId="0" borderId="0" xfId="0" applyFont="1" applyFill="1" applyBorder="1" applyAlignment="1" applyProtection="1">
      <alignment vertical="center"/>
    </xf>
    <xf numFmtId="9" fontId="10" fillId="0" borderId="0" xfId="0" applyNumberFormat="1" applyFont="1" applyFill="1" applyBorder="1" applyAlignment="1" applyProtection="1">
      <alignment horizontal="center" vertical="center"/>
    </xf>
    <xf numFmtId="0" fontId="3" fillId="0" borderId="0" xfId="0" applyFont="1" applyAlignment="1" applyProtection="1">
      <alignment horizontal="center"/>
    </xf>
    <xf numFmtId="0" fontId="34" fillId="0" borderId="0" xfId="0" applyFont="1" applyAlignment="1" applyProtection="1">
      <alignment vertical="center"/>
    </xf>
    <xf numFmtId="0" fontId="37" fillId="0" borderId="39" xfId="0" applyNumberFormat="1" applyFont="1" applyFill="1" applyBorder="1" applyAlignment="1" applyProtection="1">
      <alignment vertical="center" wrapText="1"/>
    </xf>
    <xf numFmtId="0" fontId="38" fillId="0" borderId="24" xfId="0" applyNumberFormat="1" applyFont="1" applyFill="1" applyBorder="1" applyAlignment="1" applyProtection="1">
      <alignment horizontal="center" vertical="center" wrapText="1"/>
    </xf>
    <xf numFmtId="0" fontId="38" fillId="0" borderId="33" xfId="0" applyNumberFormat="1" applyFont="1" applyFill="1" applyBorder="1" applyAlignment="1" applyProtection="1">
      <alignment vertical="center" wrapText="1"/>
    </xf>
    <xf numFmtId="0" fontId="31" fillId="0" borderId="0" xfId="0" applyFont="1" applyAlignment="1" applyProtection="1">
      <alignment vertical="center"/>
    </xf>
    <xf numFmtId="0" fontId="37" fillId="0" borderId="33" xfId="0" applyNumberFormat="1" applyFont="1" applyFill="1" applyBorder="1" applyAlignment="1" applyProtection="1">
      <alignment horizontal="center" vertical="center" wrapText="1"/>
    </xf>
    <xf numFmtId="0" fontId="37" fillId="0" borderId="24" xfId="0" applyNumberFormat="1" applyFont="1" applyFill="1" applyBorder="1" applyAlignment="1" applyProtection="1">
      <alignment horizontal="center" vertical="center" wrapText="1"/>
    </xf>
    <xf numFmtId="0" fontId="37" fillId="0" borderId="0" xfId="0" applyNumberFormat="1" applyFont="1" applyFill="1" applyBorder="1" applyAlignment="1" applyProtection="1">
      <alignment horizontal="center" vertical="center" wrapText="1"/>
    </xf>
    <xf numFmtId="0" fontId="37" fillId="0" borderId="0" xfId="0" applyNumberFormat="1" applyFont="1" applyFill="1" applyBorder="1" applyAlignment="1" applyProtection="1">
      <alignment vertical="center" wrapText="1"/>
    </xf>
    <xf numFmtId="0" fontId="37" fillId="0" borderId="0" xfId="0" applyNumberFormat="1" applyFont="1" applyFill="1" applyBorder="1" applyAlignment="1" applyProtection="1">
      <alignment horizontal="center" wrapText="1"/>
    </xf>
    <xf numFmtId="0" fontId="37" fillId="0" borderId="7" xfId="0" applyNumberFormat="1" applyFont="1" applyFill="1" applyBorder="1" applyAlignment="1" applyProtection="1">
      <alignment horizontal="center" vertical="top" wrapText="1"/>
    </xf>
    <xf numFmtId="0" fontId="37" fillId="0" borderId="10" xfId="0" applyNumberFormat="1" applyFont="1" applyFill="1" applyBorder="1" applyAlignment="1" applyProtection="1">
      <alignment horizontal="left" vertical="top" wrapText="1"/>
    </xf>
    <xf numFmtId="0" fontId="37" fillId="0" borderId="21" xfId="0" applyNumberFormat="1" applyFont="1" applyFill="1" applyBorder="1" applyAlignment="1" applyProtection="1">
      <alignment vertical="center" wrapText="1"/>
    </xf>
    <xf numFmtId="0" fontId="5" fillId="10" borderId="19" xfId="0" applyFont="1" applyFill="1" applyBorder="1" applyAlignment="1" applyProtection="1">
      <alignment horizontal="center" vertical="center"/>
    </xf>
    <xf numFmtId="0" fontId="5" fillId="10" borderId="20"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20" borderId="9" xfId="0" applyFont="1" applyFill="1" applyBorder="1" applyAlignment="1" applyProtection="1">
      <alignment horizontal="center" vertical="center" wrapText="1"/>
    </xf>
    <xf numFmtId="0" fontId="5" fillId="20" borderId="7" xfId="0" applyFont="1" applyFill="1" applyBorder="1" applyAlignment="1" applyProtection="1">
      <alignment horizontal="center" vertical="center" wrapText="1"/>
    </xf>
    <xf numFmtId="0" fontId="33" fillId="20" borderId="3" xfId="0" applyNumberFormat="1" applyFont="1" applyFill="1" applyBorder="1" applyAlignment="1" applyProtection="1">
      <alignment horizontal="left" wrapText="1" indent="1"/>
    </xf>
    <xf numFmtId="0" fontId="11" fillId="20" borderId="3" xfId="0" applyNumberFormat="1" applyFont="1" applyFill="1" applyBorder="1" applyAlignment="1" applyProtection="1">
      <alignment horizontal="left" vertical="center" wrapText="1" indent="1"/>
    </xf>
    <xf numFmtId="9" fontId="11" fillId="20" borderId="4" xfId="1" applyFont="1" applyFill="1" applyBorder="1" applyAlignment="1" applyProtection="1">
      <alignment horizontal="left" vertical="center" wrapText="1" indent="1"/>
    </xf>
    <xf numFmtId="0" fontId="7" fillId="20" borderId="9" xfId="0" applyFont="1" applyFill="1" applyBorder="1" applyAlignment="1" applyProtection="1">
      <alignment horizontal="center" vertical="center" wrapText="1"/>
    </xf>
    <xf numFmtId="9" fontId="51" fillId="19" borderId="0" xfId="0" applyNumberFormat="1" applyFont="1" applyFill="1" applyBorder="1" applyAlignment="1" applyProtection="1">
      <alignment horizontal="center" vertical="center"/>
    </xf>
    <xf numFmtId="0" fontId="38" fillId="0" borderId="0" xfId="0" applyFont="1" applyBorder="1" applyAlignment="1" applyProtection="1">
      <alignment vertical="center"/>
    </xf>
    <xf numFmtId="9" fontId="52" fillId="10" borderId="42" xfId="0" applyNumberFormat="1" applyFont="1" applyFill="1" applyBorder="1" applyAlignment="1" applyProtection="1">
      <alignment horizontal="center" vertical="center"/>
    </xf>
    <xf numFmtId="0" fontId="33" fillId="15" borderId="3" xfId="0" applyNumberFormat="1" applyFont="1" applyFill="1" applyBorder="1" applyAlignment="1" applyProtection="1">
      <alignment wrapText="1"/>
    </xf>
    <xf numFmtId="0" fontId="33" fillId="15" borderId="3" xfId="0" applyNumberFormat="1" applyFont="1" applyFill="1" applyBorder="1" applyAlignment="1" applyProtection="1">
      <alignment horizontal="center" wrapText="1"/>
    </xf>
    <xf numFmtId="0" fontId="11" fillId="15" borderId="3" xfId="0" applyNumberFormat="1" applyFont="1" applyFill="1" applyBorder="1" applyAlignment="1" applyProtection="1">
      <alignment horizontal="center" vertical="center" wrapText="1"/>
    </xf>
    <xf numFmtId="0" fontId="33" fillId="16" borderId="3" xfId="0" applyNumberFormat="1" applyFont="1" applyFill="1" applyBorder="1" applyAlignment="1" applyProtection="1">
      <alignment wrapText="1"/>
    </xf>
    <xf numFmtId="0" fontId="33" fillId="16" borderId="3" xfId="0" applyNumberFormat="1" applyFont="1" applyFill="1" applyBorder="1" applyAlignment="1" applyProtection="1">
      <alignment horizontal="center" wrapText="1"/>
    </xf>
    <xf numFmtId="0" fontId="11" fillId="16" borderId="3" xfId="0" applyNumberFormat="1" applyFont="1" applyFill="1" applyBorder="1" applyAlignment="1" applyProtection="1">
      <alignment horizontal="center" vertical="center" wrapText="1"/>
    </xf>
    <xf numFmtId="0" fontId="33" fillId="17" borderId="3" xfId="0" applyNumberFormat="1" applyFont="1" applyFill="1" applyBorder="1" applyAlignment="1" applyProtection="1">
      <alignment wrapText="1"/>
    </xf>
    <xf numFmtId="0" fontId="33" fillId="17" borderId="3" xfId="0" applyNumberFormat="1" applyFont="1" applyFill="1" applyBorder="1" applyAlignment="1" applyProtection="1">
      <alignment horizontal="center" wrapText="1"/>
    </xf>
    <xf numFmtId="0" fontId="11" fillId="17" borderId="3" xfId="0" applyNumberFormat="1" applyFont="1" applyFill="1" applyBorder="1" applyAlignment="1" applyProtection="1">
      <alignment horizontal="center" vertical="center" wrapText="1"/>
    </xf>
    <xf numFmtId="0" fontId="53" fillId="0" borderId="0" xfId="0" applyFont="1" applyAlignment="1" applyProtection="1">
      <alignment horizontal="right"/>
    </xf>
    <xf numFmtId="0" fontId="3" fillId="0" borderId="7" xfId="0" applyFont="1" applyBorder="1" applyAlignment="1" applyProtection="1">
      <alignment horizontal="center"/>
    </xf>
    <xf numFmtId="0" fontId="48" fillId="0" borderId="1" xfId="0" applyNumberFormat="1" applyFont="1" applyFill="1" applyBorder="1" applyAlignment="1" applyProtection="1">
      <alignment horizontal="center" vertical="center" wrapText="1"/>
    </xf>
    <xf numFmtId="0" fontId="37" fillId="0" borderId="1" xfId="0" applyNumberFormat="1" applyFont="1" applyFill="1" applyBorder="1" applyAlignment="1" applyProtection="1">
      <alignment horizontal="center" vertical="center" wrapText="1"/>
    </xf>
    <xf numFmtId="0" fontId="37" fillId="0" borderId="5" xfId="1" applyNumberFormat="1" applyFont="1" applyFill="1" applyBorder="1" applyAlignment="1" applyProtection="1">
      <alignment horizontal="center" vertical="center" wrapText="1"/>
    </xf>
    <xf numFmtId="9" fontId="37" fillId="0" borderId="1" xfId="1" applyFont="1" applyFill="1" applyBorder="1" applyAlignment="1" applyProtection="1">
      <alignment horizontal="center" vertical="center" wrapText="1"/>
    </xf>
    <xf numFmtId="0" fontId="37" fillId="0" borderId="1" xfId="1" applyNumberFormat="1" applyFont="1" applyFill="1" applyBorder="1" applyAlignment="1" applyProtection="1">
      <alignment horizontal="center" vertical="center" wrapText="1"/>
    </xf>
    <xf numFmtId="0" fontId="37" fillId="0" borderId="3" xfId="0" applyNumberFormat="1" applyFont="1" applyFill="1" applyBorder="1" applyAlignment="1" applyProtection="1">
      <alignment horizontal="center" vertical="center" wrapText="1"/>
    </xf>
    <xf numFmtId="0" fontId="37" fillId="0" borderId="2" xfId="1" applyNumberFormat="1" applyFont="1" applyFill="1" applyBorder="1" applyAlignment="1" applyProtection="1">
      <alignment horizontal="center" vertical="center" wrapText="1"/>
    </xf>
    <xf numFmtId="0" fontId="16" fillId="21" borderId="7" xfId="0" applyFont="1" applyFill="1" applyBorder="1" applyAlignment="1" applyProtection="1">
      <alignment horizontal="centerContinuous" vertical="center"/>
    </xf>
    <xf numFmtId="0" fontId="18" fillId="21" borderId="36" xfId="0" applyFont="1" applyFill="1" applyBorder="1" applyAlignment="1" applyProtection="1">
      <alignment horizontal="center" vertical="center"/>
    </xf>
    <xf numFmtId="0" fontId="17" fillId="22" borderId="17" xfId="0" applyFont="1" applyFill="1" applyBorder="1" applyAlignment="1" applyProtection="1">
      <alignment horizontal="centerContinuous" vertical="center"/>
    </xf>
    <xf numFmtId="0" fontId="17" fillId="22" borderId="16" xfId="0" applyFont="1" applyFill="1" applyBorder="1" applyAlignment="1" applyProtection="1">
      <alignment horizontal="centerContinuous" vertical="center"/>
    </xf>
    <xf numFmtId="0" fontId="17" fillId="22" borderId="18" xfId="0" applyFont="1" applyFill="1" applyBorder="1" applyAlignment="1" applyProtection="1">
      <alignment horizontal="centerContinuous" vertical="center"/>
    </xf>
    <xf numFmtId="0" fontId="43" fillId="20" borderId="8" xfId="0" applyFont="1" applyFill="1" applyBorder="1" applyAlignment="1" applyProtection="1">
      <alignment horizontal="center" vertical="center"/>
    </xf>
    <xf numFmtId="0" fontId="40" fillId="5" borderId="4" xfId="0" applyFont="1" applyFill="1" applyBorder="1" applyAlignment="1" applyProtection="1">
      <alignment horizontal="center" vertical="center" wrapText="1"/>
    </xf>
    <xf numFmtId="0" fontId="16" fillId="8" borderId="32" xfId="0" applyFont="1" applyFill="1" applyBorder="1" applyAlignment="1" applyProtection="1">
      <alignment horizontal="center" vertical="center" textRotation="90" wrapText="1"/>
    </xf>
    <xf numFmtId="0" fontId="16" fillId="8" borderId="26" xfId="0" applyFont="1" applyFill="1" applyBorder="1" applyAlignment="1" applyProtection="1">
      <alignment horizontal="center" vertical="center" textRotation="90" wrapText="1"/>
    </xf>
    <xf numFmtId="0" fontId="16" fillId="8" borderId="25" xfId="0" applyFont="1" applyFill="1" applyBorder="1" applyAlignment="1" applyProtection="1">
      <alignment horizontal="center" vertical="center" textRotation="90" wrapText="1"/>
    </xf>
    <xf numFmtId="0" fontId="17" fillId="22" borderId="23" xfId="0" applyFont="1" applyFill="1" applyBorder="1" applyAlignment="1" applyProtection="1">
      <alignment horizontal="center" vertical="center" textRotation="90"/>
    </xf>
    <xf numFmtId="0" fontId="17" fillId="22" borderId="10" xfId="0" applyFont="1" applyFill="1" applyBorder="1" applyAlignment="1" applyProtection="1">
      <alignment horizontal="center" vertical="center" textRotation="90"/>
    </xf>
    <xf numFmtId="0" fontId="17" fillId="22" borderId="19" xfId="0" applyFont="1" applyFill="1" applyBorder="1" applyAlignment="1" applyProtection="1">
      <alignment horizontal="center" vertical="center" textRotation="90"/>
    </xf>
    <xf numFmtId="0" fontId="17" fillId="22" borderId="8" xfId="0" applyFont="1" applyFill="1" applyBorder="1" applyAlignment="1" applyProtection="1">
      <alignment horizontal="center" vertical="center" textRotation="90"/>
    </xf>
    <xf numFmtId="0" fontId="41" fillId="6" borderId="3" xfId="0" applyFont="1" applyFill="1" applyBorder="1" applyAlignment="1" applyProtection="1">
      <alignment horizontal="center" vertical="center"/>
    </xf>
    <xf numFmtId="0" fontId="41" fillId="6" borderId="4" xfId="0" applyFont="1" applyFill="1" applyBorder="1" applyAlignment="1" applyProtection="1">
      <alignment horizontal="center" vertical="center"/>
    </xf>
    <xf numFmtId="0" fontId="42" fillId="7" borderId="5" xfId="0" applyFont="1" applyFill="1" applyBorder="1" applyAlignment="1" applyProtection="1">
      <alignment horizontal="center" vertical="center"/>
    </xf>
    <xf numFmtId="0" fontId="42" fillId="7" borderId="3" xfId="0" applyFont="1" applyFill="1" applyBorder="1" applyAlignment="1" applyProtection="1">
      <alignment horizontal="center" vertical="center"/>
    </xf>
    <xf numFmtId="0" fontId="42" fillId="7" borderId="4" xfId="0" applyFont="1" applyFill="1" applyBorder="1" applyAlignment="1" applyProtection="1">
      <alignment horizontal="center" vertical="center"/>
    </xf>
    <xf numFmtId="0" fontId="43" fillId="20" borderId="5" xfId="0" applyFont="1" applyFill="1" applyBorder="1" applyAlignment="1" applyProtection="1">
      <alignment horizontal="center" vertical="center"/>
    </xf>
    <xf numFmtId="0" fontId="43" fillId="20" borderId="3" xfId="0" applyFont="1" applyFill="1" applyBorder="1" applyAlignment="1" applyProtection="1">
      <alignment horizontal="center" vertical="center"/>
    </xf>
    <xf numFmtId="0" fontId="43" fillId="20" borderId="4" xfId="0" applyFont="1" applyFill="1" applyBorder="1" applyAlignment="1" applyProtection="1">
      <alignment horizontal="center" vertical="center"/>
    </xf>
    <xf numFmtId="0" fontId="16" fillId="12" borderId="21" xfId="0" applyFont="1" applyFill="1" applyBorder="1" applyAlignment="1" applyProtection="1">
      <alignment horizontal="center" vertical="center" textRotation="90" wrapText="1"/>
    </xf>
    <xf numFmtId="0" fontId="16" fillId="12" borderId="9" xfId="0" applyFont="1" applyFill="1" applyBorder="1" applyAlignment="1" applyProtection="1">
      <alignment horizontal="center" vertical="center" textRotation="90" wrapText="1"/>
    </xf>
    <xf numFmtId="0" fontId="17" fillId="13" borderId="29" xfId="0" applyFont="1" applyFill="1" applyBorder="1" applyAlignment="1" applyProtection="1">
      <alignment horizontal="center" vertical="center" textRotation="90"/>
    </xf>
    <xf numFmtId="0" fontId="17" fillId="13" borderId="30" xfId="0" applyFont="1" applyFill="1" applyBorder="1" applyAlignment="1" applyProtection="1">
      <alignment horizontal="center" vertical="center" textRotation="90"/>
    </xf>
    <xf numFmtId="0" fontId="17" fillId="13" borderId="28" xfId="0" applyFont="1" applyFill="1" applyBorder="1" applyAlignment="1" applyProtection="1">
      <alignment horizontal="center" vertical="center" textRotation="90"/>
    </xf>
    <xf numFmtId="0" fontId="17" fillId="13" borderId="25" xfId="0" applyFont="1" applyFill="1" applyBorder="1" applyAlignment="1" applyProtection="1">
      <alignment horizontal="center" vertical="center" textRotation="90"/>
    </xf>
    <xf numFmtId="0" fontId="33" fillId="0" borderId="22" xfId="0" applyFont="1" applyBorder="1" applyAlignment="1" applyProtection="1">
      <alignment horizontal="center"/>
    </xf>
    <xf numFmtId="0" fontId="5" fillId="18" borderId="19" xfId="0" applyFont="1" applyFill="1" applyBorder="1" applyAlignment="1" applyProtection="1">
      <alignment horizontal="center" vertical="center" textRotation="90" wrapText="1"/>
    </xf>
    <xf numFmtId="0" fontId="5" fillId="18" borderId="20" xfId="0" applyFont="1" applyFill="1" applyBorder="1" applyAlignment="1" applyProtection="1">
      <alignment horizontal="center" vertical="center" textRotation="90" wrapText="1"/>
    </xf>
    <xf numFmtId="0" fontId="5" fillId="17" borderId="19" xfId="0" applyFont="1" applyFill="1" applyBorder="1" applyAlignment="1" applyProtection="1">
      <alignment horizontal="center" vertical="center" textRotation="90" wrapText="1"/>
    </xf>
    <xf numFmtId="0" fontId="5" fillId="17" borderId="20" xfId="0" applyFont="1" applyFill="1" applyBorder="1" applyAlignment="1" applyProtection="1">
      <alignment horizontal="center" vertical="center" textRotation="90" wrapText="1"/>
    </xf>
    <xf numFmtId="0" fontId="5" fillId="16" borderId="19" xfId="0" applyFont="1" applyFill="1" applyBorder="1" applyAlignment="1" applyProtection="1">
      <alignment horizontal="center" vertical="center" textRotation="90" wrapText="1"/>
    </xf>
    <xf numFmtId="0" fontId="5" fillId="16" borderId="20" xfId="0" applyFont="1" applyFill="1" applyBorder="1" applyAlignment="1" applyProtection="1">
      <alignment horizontal="center" vertical="center" textRotation="90" wrapText="1"/>
    </xf>
    <xf numFmtId="0" fontId="5" fillId="15" borderId="19" xfId="0" applyFont="1" applyFill="1" applyBorder="1" applyAlignment="1" applyProtection="1">
      <alignment horizontal="center" vertical="center" textRotation="90"/>
    </xf>
    <xf numFmtId="0" fontId="5" fillId="15" borderId="20" xfId="0" applyFont="1" applyFill="1" applyBorder="1" applyAlignment="1" applyProtection="1">
      <alignment horizontal="center" vertical="center" textRotation="90"/>
    </xf>
    <xf numFmtId="0" fontId="3" fillId="0" borderId="7" xfId="0" applyFont="1" applyBorder="1" applyAlignment="1" applyProtection="1">
      <alignment horizontal="center"/>
    </xf>
    <xf numFmtId="0" fontId="55" fillId="0" borderId="0" xfId="0" applyFont="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40" fillId="5" borderId="1" xfId="0" applyFont="1" applyFill="1" applyBorder="1" applyAlignment="1" applyProtection="1">
      <alignment horizontal="center" vertical="center" wrapText="1"/>
    </xf>
    <xf numFmtId="0" fontId="32" fillId="5" borderId="27" xfId="0" applyFont="1" applyFill="1" applyBorder="1" applyAlignment="1" applyProtection="1">
      <alignment horizontal="center" vertical="center" textRotation="90" wrapText="1"/>
    </xf>
    <xf numFmtId="0" fontId="16" fillId="12" borderId="29" xfId="0" applyFont="1" applyFill="1" applyBorder="1" applyAlignment="1" applyProtection="1">
      <alignment horizontal="center" vertical="center" textRotation="90" wrapText="1"/>
    </xf>
    <xf numFmtId="0" fontId="16" fillId="12" borderId="30" xfId="0" applyFont="1" applyFill="1" applyBorder="1" applyAlignment="1" applyProtection="1">
      <alignment horizontal="center" vertical="center" textRotation="90" wrapText="1"/>
    </xf>
    <xf numFmtId="0" fontId="35" fillId="0" borderId="0" xfId="0" applyFont="1" applyAlignment="1" applyProtection="1">
      <alignment horizontal="center" vertical="center" wrapText="1"/>
    </xf>
    <xf numFmtId="0" fontId="3" fillId="18" borderId="3" xfId="0" applyNumberFormat="1" applyFont="1" applyFill="1" applyBorder="1" applyAlignment="1" applyProtection="1">
      <alignment horizontal="center" vertical="top" wrapText="1"/>
      <protection locked="0"/>
    </xf>
    <xf numFmtId="0" fontId="3" fillId="18" borderId="4" xfId="0" applyNumberFormat="1" applyFont="1" applyFill="1" applyBorder="1" applyAlignment="1" applyProtection="1">
      <alignment horizontal="center" vertical="top" wrapText="1"/>
      <protection locked="0"/>
    </xf>
    <xf numFmtId="0" fontId="38" fillId="0" borderId="0" xfId="0" applyNumberFormat="1" applyFont="1" applyFill="1" applyBorder="1" applyAlignment="1" applyProtection="1">
      <alignment horizontal="center" vertical="center" wrapText="1"/>
    </xf>
    <xf numFmtId="0" fontId="37" fillId="0" borderId="9" xfId="0" applyNumberFormat="1" applyFont="1" applyFill="1" applyBorder="1" applyAlignment="1" applyProtection="1">
      <alignment horizontal="center" vertical="top" wrapText="1"/>
    </xf>
    <xf numFmtId="0" fontId="37" fillId="0" borderId="7" xfId="0" applyNumberFormat="1" applyFont="1" applyFill="1" applyBorder="1" applyAlignment="1" applyProtection="1">
      <alignment horizontal="center" vertical="top" wrapText="1"/>
    </xf>
    <xf numFmtId="0" fontId="5" fillId="16" borderId="19" xfId="0" applyFont="1" applyFill="1" applyBorder="1" applyAlignment="1" applyProtection="1">
      <alignment horizontal="center" vertical="center" textRotation="90"/>
    </xf>
    <xf numFmtId="0" fontId="5" fillId="16" borderId="20" xfId="0" applyFont="1" applyFill="1" applyBorder="1" applyAlignment="1" applyProtection="1">
      <alignment horizontal="center" vertical="center" textRotation="90"/>
    </xf>
    <xf numFmtId="0" fontId="5" fillId="17" borderId="19" xfId="0" applyFont="1" applyFill="1" applyBorder="1" applyAlignment="1" applyProtection="1">
      <alignment horizontal="center" vertical="center" textRotation="90"/>
    </xf>
    <xf numFmtId="0" fontId="5" fillId="17" borderId="20" xfId="0" applyFont="1" applyFill="1" applyBorder="1" applyAlignment="1" applyProtection="1">
      <alignment horizontal="center" vertical="center" textRotation="90"/>
    </xf>
    <xf numFmtId="0" fontId="5" fillId="18" borderId="19" xfId="0" applyFont="1" applyFill="1" applyBorder="1" applyAlignment="1" applyProtection="1">
      <alignment horizontal="center" vertical="center" textRotation="90"/>
    </xf>
    <xf numFmtId="0" fontId="5" fillId="18" borderId="20" xfId="0" applyFont="1" applyFill="1" applyBorder="1" applyAlignment="1" applyProtection="1">
      <alignment horizontal="center" vertical="center" textRotation="90"/>
    </xf>
    <xf numFmtId="0" fontId="3" fillId="17" borderId="3" xfId="0" applyNumberFormat="1" applyFont="1" applyFill="1" applyBorder="1" applyAlignment="1" applyProtection="1">
      <alignment horizontal="center" vertical="top" wrapText="1"/>
      <protection locked="0"/>
    </xf>
    <xf numFmtId="0" fontId="54" fillId="16" borderId="3" xfId="0" applyNumberFormat="1" applyFont="1" applyFill="1" applyBorder="1" applyAlignment="1" applyProtection="1">
      <alignment horizontal="center" vertical="top" wrapText="1"/>
      <protection locked="0"/>
    </xf>
    <xf numFmtId="0" fontId="3" fillId="16" borderId="3" xfId="0" applyNumberFormat="1" applyFont="1" applyFill="1" applyBorder="1" applyAlignment="1" applyProtection="1">
      <alignment horizontal="center" vertical="top" wrapText="1"/>
      <protection locked="0"/>
    </xf>
    <xf numFmtId="0" fontId="18" fillId="8" borderId="34" xfId="0" applyFont="1" applyFill="1" applyBorder="1" applyAlignment="1" applyProtection="1">
      <alignment horizontal="center" vertical="center"/>
    </xf>
    <xf numFmtId="0" fontId="18" fillId="8" borderId="11" xfId="0" applyFont="1" applyFill="1" applyBorder="1" applyAlignment="1" applyProtection="1">
      <alignment horizontal="center" vertical="center"/>
    </xf>
    <xf numFmtId="0" fontId="3" fillId="15" borderId="3" xfId="0" applyNumberFormat="1" applyFont="1" applyFill="1" applyBorder="1" applyAlignment="1" applyProtection="1">
      <alignment horizontal="center" vertical="top" wrapText="1"/>
      <protection locked="0"/>
    </xf>
    <xf numFmtId="0" fontId="55" fillId="0" borderId="0" xfId="0" applyFont="1" applyAlignment="1" applyProtection="1">
      <alignment horizontal="center" vertical="center" wrapText="1"/>
    </xf>
    <xf numFmtId="0" fontId="3" fillId="15" borderId="4" xfId="0" applyNumberFormat="1" applyFont="1" applyFill="1" applyBorder="1" applyAlignment="1" applyProtection="1">
      <alignment horizontal="center" vertical="top" wrapText="1"/>
      <protection locked="0"/>
    </xf>
    <xf numFmtId="0" fontId="3" fillId="16" borderId="4" xfId="0" applyNumberFormat="1" applyFont="1" applyFill="1" applyBorder="1" applyAlignment="1" applyProtection="1">
      <alignment horizontal="center" vertical="top" wrapText="1"/>
      <protection locked="0"/>
    </xf>
    <xf numFmtId="0" fontId="3" fillId="17" borderId="4" xfId="0" applyNumberFormat="1" applyFont="1" applyFill="1" applyBorder="1" applyAlignment="1" applyProtection="1">
      <alignment horizontal="center" vertical="top" wrapText="1"/>
      <protection locked="0"/>
    </xf>
    <xf numFmtId="0" fontId="5" fillId="20" borderId="19" xfId="0" applyFont="1" applyFill="1" applyBorder="1" applyAlignment="1" applyProtection="1">
      <alignment horizontal="center" vertical="center" textRotation="90" wrapText="1"/>
    </xf>
    <xf numFmtId="0" fontId="5" fillId="20" borderId="20" xfId="0" applyFont="1" applyFill="1" applyBorder="1" applyAlignment="1" applyProtection="1">
      <alignment horizontal="center" vertical="center" textRotation="90" wrapText="1"/>
    </xf>
    <xf numFmtId="0" fontId="16" fillId="8" borderId="38" xfId="0" applyFont="1" applyFill="1" applyBorder="1" applyAlignment="1" applyProtection="1">
      <alignment horizontal="center" vertical="center" textRotation="90" wrapText="1"/>
    </xf>
    <xf numFmtId="0" fontId="16" fillId="8" borderId="33" xfId="0" applyFont="1" applyFill="1" applyBorder="1" applyAlignment="1" applyProtection="1">
      <alignment horizontal="center" vertical="center" textRotation="90" wrapText="1"/>
    </xf>
    <xf numFmtId="0" fontId="16" fillId="8" borderId="9" xfId="0" applyFont="1" applyFill="1" applyBorder="1" applyAlignment="1" applyProtection="1">
      <alignment horizontal="center" vertical="center" textRotation="90" wrapText="1"/>
    </xf>
    <xf numFmtId="0" fontId="18" fillId="21" borderId="36" xfId="0" applyFont="1" applyFill="1" applyBorder="1" applyAlignment="1" applyProtection="1">
      <alignment horizontal="center" vertical="center"/>
    </xf>
    <xf numFmtId="0" fontId="18" fillId="21" borderId="35" xfId="0" applyFont="1" applyFill="1" applyBorder="1" applyAlignment="1" applyProtection="1">
      <alignment horizontal="center" vertical="center"/>
    </xf>
    <xf numFmtId="0" fontId="18" fillId="21" borderId="37" xfId="0" applyFont="1" applyFill="1" applyBorder="1" applyAlignment="1" applyProtection="1">
      <alignment horizontal="center" vertical="center"/>
    </xf>
    <xf numFmtId="0" fontId="49" fillId="0" borderId="0" xfId="0" applyFont="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5" fillId="20" borderId="19" xfId="0" applyFont="1" applyFill="1" applyBorder="1" applyAlignment="1" applyProtection="1">
      <alignment horizontal="center" vertical="center" textRotation="90"/>
    </xf>
    <xf numFmtId="0" fontId="5" fillId="20" borderId="20" xfId="0" applyFont="1" applyFill="1" applyBorder="1" applyAlignment="1" applyProtection="1">
      <alignment horizontal="center" vertical="center" textRotation="90"/>
    </xf>
  </cellXfs>
  <cellStyles count="2">
    <cellStyle name="Normal" xfId="0" builtinId="0"/>
    <cellStyle name="Percent" xfId="1" builtinId="5"/>
  </cellStyles>
  <dxfs count="128">
    <dxf>
      <font>
        <b/>
        <i val="0"/>
      </font>
      <fill>
        <patternFill>
          <bgColor theme="0" tint="-4.9989318521683403E-2"/>
        </patternFill>
      </fill>
      <border>
        <vertical/>
        <horizontal/>
      </border>
    </dxf>
    <dxf>
      <font>
        <b/>
        <i val="0"/>
      </font>
      <fill>
        <patternFill>
          <bgColor theme="0" tint="-4.9989318521683403E-2"/>
        </patternFill>
      </fill>
      <border>
        <vertical/>
        <horizontal/>
      </border>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
      <font>
        <b/>
        <i val="0"/>
        <color theme="0"/>
      </font>
      <fill>
        <patternFill>
          <bgColor theme="1" tint="4.9989318521683403E-2"/>
        </patternFill>
      </fill>
    </dxf>
    <dxf>
      <fill>
        <patternFill>
          <bgColor indexed="11"/>
        </patternFill>
      </fill>
    </dxf>
    <dxf>
      <font>
        <b/>
        <i val="0"/>
        <condense val="0"/>
        <extend val="0"/>
        <color indexed="9"/>
      </font>
      <fill>
        <patternFill>
          <bgColor indexed="10"/>
        </patternFill>
      </fill>
    </dxf>
    <dxf>
      <fill>
        <patternFill>
          <bgColor indexed="13"/>
        </patternFill>
      </fill>
    </dxf>
    <dxf>
      <font>
        <color theme="0"/>
      </font>
      <fill>
        <patternFill>
          <bgColor theme="0"/>
        </patternFill>
      </fill>
    </dxf>
    <dxf>
      <font>
        <color theme="1"/>
      </font>
      <fill>
        <patternFill>
          <bgColor theme="1"/>
        </patternFill>
      </fill>
    </dxf>
  </dxfs>
  <tableStyles count="0" defaultTableStyle="TableStyleMedium9" defaultPivotStyle="PivotStyleLight16"/>
  <colors>
    <mruColors>
      <color rgb="FFDAF2D2"/>
      <color rgb="FFFFC7CD"/>
      <color rgb="FFCBCCEB"/>
      <color rgb="FF15395C"/>
      <color rgb="FF800000"/>
      <color rgb="FFCDCDCD"/>
      <color rgb="FFDABFD2"/>
      <color rgb="FF5F614C"/>
      <color rgb="FFC9B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9137709827087943"/>
          <c:w val="0.89655796150481193"/>
          <c:h val="0.64913799040426068"/>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SCORECARD'!$S$10:$V$10</c:f>
              <c:numCache>
                <c:formatCode>General</c:formatCode>
                <c:ptCount val="4"/>
                <c:pt idx="0">
                  <c:v>66</c:v>
                </c:pt>
                <c:pt idx="1">
                  <c:v>80</c:v>
                </c:pt>
                <c:pt idx="2">
                  <c:v>78</c:v>
                </c:pt>
                <c:pt idx="3">
                  <c:v>84</c:v>
                </c:pt>
              </c:numCache>
            </c:numRef>
          </c:val>
          <c:extLst>
            <c:ext xmlns:c16="http://schemas.microsoft.com/office/drawing/2014/chart" uri="{C3380CC4-5D6E-409C-BE32-E72D297353CC}">
              <c16:uniqueId val="{00000000-3F45-441E-BFDF-C0EF8EB6706E}"/>
            </c:ext>
          </c:extLst>
        </c:ser>
        <c:dLbls>
          <c:showLegendKey val="0"/>
          <c:showVal val="0"/>
          <c:showCatName val="0"/>
          <c:showSerName val="0"/>
          <c:showPercent val="0"/>
          <c:showBubbleSize val="0"/>
        </c:dLbls>
        <c:gapWidth val="50"/>
        <c:axId val="667696928"/>
        <c:axId val="667696368"/>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SCORECARD'!$M$10:$P$10</c:f>
              <c:numCache>
                <c:formatCode>General</c:formatCode>
                <c:ptCount val="4"/>
                <c:pt idx="1">
                  <c:v>100</c:v>
                </c:pt>
                <c:pt idx="2">
                  <c:v>100</c:v>
                </c:pt>
                <c:pt idx="3">
                  <c:v>100</c:v>
                </c:pt>
              </c:numCache>
            </c:numRef>
          </c:val>
          <c:smooth val="0"/>
          <c:extLst>
            <c:ext xmlns:c16="http://schemas.microsoft.com/office/drawing/2014/chart" uri="{C3380CC4-5D6E-409C-BE32-E72D297353CC}">
              <c16:uniqueId val="{00000001-3F45-441E-BFDF-C0EF8EB6706E}"/>
            </c:ext>
          </c:extLst>
        </c:ser>
        <c:dLbls>
          <c:showLegendKey val="0"/>
          <c:showVal val="0"/>
          <c:showCatName val="0"/>
          <c:showSerName val="0"/>
          <c:showPercent val="0"/>
          <c:showBubbleSize val="0"/>
        </c:dLbls>
        <c:marker val="1"/>
        <c:smooth val="0"/>
        <c:axId val="667696928"/>
        <c:axId val="667696368"/>
      </c:lineChart>
      <c:catAx>
        <c:axId val="66769692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67696368"/>
        <c:crosses val="autoZero"/>
        <c:auto val="1"/>
        <c:lblAlgn val="ctr"/>
        <c:lblOffset val="100"/>
        <c:noMultiLvlLbl val="0"/>
      </c:catAx>
      <c:valAx>
        <c:axId val="667696368"/>
        <c:scaling>
          <c:orientation val="minMax"/>
        </c:scaling>
        <c:delete val="1"/>
        <c:axPos val="l"/>
        <c:numFmt formatCode="General" sourceLinked="1"/>
        <c:majorTickMark val="none"/>
        <c:minorTickMark val="none"/>
        <c:tickLblPos val="nextTo"/>
        <c:crossAx val="66769692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055855262990086"/>
          <c:w val="0.89655796150481193"/>
          <c:h val="0.6599565360452392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SCORECARD'!$S$20:$V$20</c:f>
            </c:numRef>
          </c:val>
          <c:extLst>
            <c:ext xmlns:c16="http://schemas.microsoft.com/office/drawing/2014/chart" uri="{C3380CC4-5D6E-409C-BE32-E72D297353CC}">
              <c16:uniqueId val="{00000000-F2A6-4E96-8A26-11C4E441EF1A}"/>
            </c:ext>
          </c:extLst>
        </c:ser>
        <c:dLbls>
          <c:showLegendKey val="0"/>
          <c:showVal val="0"/>
          <c:showCatName val="0"/>
          <c:showSerName val="0"/>
          <c:showPercent val="0"/>
          <c:showBubbleSize val="0"/>
        </c:dLbls>
        <c:gapWidth val="50"/>
        <c:axId val="668439776"/>
        <c:axId val="668436416"/>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SCORECARD'!$M$20:$P$20</c:f>
            </c:numRef>
          </c:val>
          <c:smooth val="0"/>
          <c:extLst>
            <c:ext xmlns:c16="http://schemas.microsoft.com/office/drawing/2014/chart" uri="{C3380CC4-5D6E-409C-BE32-E72D297353CC}">
              <c16:uniqueId val="{00000001-F2A6-4E96-8A26-11C4E441EF1A}"/>
            </c:ext>
          </c:extLst>
        </c:ser>
        <c:dLbls>
          <c:showLegendKey val="0"/>
          <c:showVal val="0"/>
          <c:showCatName val="0"/>
          <c:showSerName val="0"/>
          <c:showPercent val="0"/>
          <c:showBubbleSize val="0"/>
        </c:dLbls>
        <c:marker val="1"/>
        <c:smooth val="0"/>
        <c:axId val="668439776"/>
        <c:axId val="668436416"/>
      </c:lineChart>
      <c:catAx>
        <c:axId val="66843977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68436416"/>
        <c:crosses val="autoZero"/>
        <c:auto val="1"/>
        <c:lblAlgn val="ctr"/>
        <c:lblOffset val="100"/>
        <c:noMultiLvlLbl val="0"/>
      </c:catAx>
      <c:valAx>
        <c:axId val="668436416"/>
        <c:scaling>
          <c:orientation val="minMax"/>
        </c:scaling>
        <c:delete val="1"/>
        <c:axPos val="l"/>
        <c:numFmt formatCode="General" sourceLinked="1"/>
        <c:majorTickMark val="none"/>
        <c:minorTickMark val="none"/>
        <c:tickLblPos val="nextTo"/>
        <c:crossAx val="66843977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7076130789773727"/>
          <c:w val="0.89655796150481193"/>
          <c:h val="0.66651438978290978"/>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SCORECARD'!$S$21:$V$21</c:f>
            </c:numRef>
          </c:val>
          <c:extLst>
            <c:ext xmlns:c16="http://schemas.microsoft.com/office/drawing/2014/chart" uri="{C3380CC4-5D6E-409C-BE32-E72D297353CC}">
              <c16:uniqueId val="{00000000-284F-4AA1-97D2-D4E5A497DD63}"/>
            </c:ext>
          </c:extLst>
        </c:ser>
        <c:dLbls>
          <c:showLegendKey val="0"/>
          <c:showVal val="0"/>
          <c:showCatName val="0"/>
          <c:showSerName val="0"/>
          <c:showPercent val="0"/>
          <c:showBubbleSize val="0"/>
        </c:dLbls>
        <c:gapWidth val="50"/>
        <c:axId val="668433056"/>
        <c:axId val="668438096"/>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SCORECARD'!$M$21:$P$21</c:f>
            </c:numRef>
          </c:val>
          <c:smooth val="0"/>
          <c:extLst>
            <c:ext xmlns:c16="http://schemas.microsoft.com/office/drawing/2014/chart" uri="{C3380CC4-5D6E-409C-BE32-E72D297353CC}">
              <c16:uniqueId val="{00000001-284F-4AA1-97D2-D4E5A497DD63}"/>
            </c:ext>
          </c:extLst>
        </c:ser>
        <c:dLbls>
          <c:showLegendKey val="0"/>
          <c:showVal val="0"/>
          <c:showCatName val="0"/>
          <c:showSerName val="0"/>
          <c:showPercent val="0"/>
          <c:showBubbleSize val="0"/>
        </c:dLbls>
        <c:marker val="1"/>
        <c:smooth val="0"/>
        <c:axId val="668433056"/>
        <c:axId val="668438096"/>
      </c:lineChart>
      <c:catAx>
        <c:axId val="66843305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68438096"/>
        <c:crosses val="autoZero"/>
        <c:auto val="1"/>
        <c:lblAlgn val="ctr"/>
        <c:lblOffset val="100"/>
        <c:noMultiLvlLbl val="0"/>
      </c:catAx>
      <c:valAx>
        <c:axId val="668438096"/>
        <c:scaling>
          <c:orientation val="minMax"/>
        </c:scaling>
        <c:delete val="1"/>
        <c:axPos val="l"/>
        <c:numFmt formatCode="General" sourceLinked="1"/>
        <c:majorTickMark val="none"/>
        <c:minorTickMark val="none"/>
        <c:tickLblPos val="nextTo"/>
        <c:crossAx val="6684330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853755349546827"/>
          <c:w val="0.89655796150481193"/>
          <c:h val="0.6514458968491008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4"/>
              <c:pt idx="0">
                <c:v>Q1</c:v>
              </c:pt>
              <c:pt idx="1">
                <c:v>Q2</c:v>
              </c:pt>
              <c:pt idx="2">
                <c:v>Q3</c:v>
              </c:pt>
              <c:pt idx="3">
                <c:v>Q4</c:v>
              </c:pt>
            </c:strLit>
          </c:cat>
          <c:val>
            <c:numRef>
              <c:f>'2023 SCORECARD'!$S$16:$V$16</c:f>
              <c:numCache>
                <c:formatCode>General</c:formatCode>
                <c:ptCount val="4"/>
                <c:pt idx="1">
                  <c:v>100</c:v>
                </c:pt>
                <c:pt idx="2">
                  <c:v>48</c:v>
                </c:pt>
                <c:pt idx="3">
                  <c:v>58</c:v>
                </c:pt>
              </c:numCache>
            </c:numRef>
          </c:val>
          <c:extLst>
            <c:ext xmlns:c16="http://schemas.microsoft.com/office/drawing/2014/chart" uri="{C3380CC4-5D6E-409C-BE32-E72D297353CC}">
              <c16:uniqueId val="{00000000-1871-4E1F-9EAB-979F72E88B08}"/>
            </c:ext>
          </c:extLst>
        </c:ser>
        <c:dLbls>
          <c:showLegendKey val="0"/>
          <c:showVal val="0"/>
          <c:showCatName val="0"/>
          <c:showSerName val="0"/>
          <c:showPercent val="0"/>
          <c:showBubbleSize val="0"/>
        </c:dLbls>
        <c:gapWidth val="50"/>
        <c:axId val="662238352"/>
        <c:axId val="662237792"/>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Q1</c:v>
              </c:pt>
              <c:pt idx="1">
                <c:v>Q2</c:v>
              </c:pt>
              <c:pt idx="2">
                <c:v>Q3</c:v>
              </c:pt>
              <c:pt idx="3">
                <c:v>Q4</c:v>
              </c:pt>
            </c:strLit>
          </c:cat>
          <c:val>
            <c:numRef>
              <c:f>'2023 SCORECARD'!$M$16:$P$16</c:f>
              <c:numCache>
                <c:formatCode>General</c:formatCode>
                <c:ptCount val="4"/>
                <c:pt idx="1">
                  <c:v>90</c:v>
                </c:pt>
                <c:pt idx="2">
                  <c:v>90</c:v>
                </c:pt>
                <c:pt idx="3">
                  <c:v>90</c:v>
                </c:pt>
              </c:numCache>
            </c:numRef>
          </c:val>
          <c:smooth val="0"/>
          <c:extLst>
            <c:ext xmlns:c16="http://schemas.microsoft.com/office/drawing/2014/chart" uri="{C3380CC4-5D6E-409C-BE32-E72D297353CC}">
              <c16:uniqueId val="{00000001-1871-4E1F-9EAB-979F72E88B08}"/>
            </c:ext>
          </c:extLst>
        </c:ser>
        <c:dLbls>
          <c:showLegendKey val="0"/>
          <c:showVal val="0"/>
          <c:showCatName val="0"/>
          <c:showSerName val="0"/>
          <c:showPercent val="0"/>
          <c:showBubbleSize val="0"/>
        </c:dLbls>
        <c:marker val="1"/>
        <c:smooth val="0"/>
        <c:axId val="662238352"/>
        <c:axId val="662237792"/>
      </c:lineChart>
      <c:catAx>
        <c:axId val="66223835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62237792"/>
        <c:crosses val="autoZero"/>
        <c:auto val="1"/>
        <c:lblAlgn val="ctr"/>
        <c:lblOffset val="100"/>
        <c:noMultiLvlLbl val="0"/>
      </c:catAx>
      <c:valAx>
        <c:axId val="662237792"/>
        <c:scaling>
          <c:orientation val="minMax"/>
        </c:scaling>
        <c:delete val="1"/>
        <c:axPos val="l"/>
        <c:numFmt formatCode="General" sourceLinked="1"/>
        <c:majorTickMark val="none"/>
        <c:minorTickMark val="none"/>
        <c:tickLblPos val="nextTo"/>
        <c:crossAx val="66223835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9137709827087943"/>
          <c:w val="0.89655796150481193"/>
          <c:h val="0.64913799040426068"/>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SCORECARD'!$S$24:$V$24</c:f>
              <c:numCache>
                <c:formatCode>General</c:formatCode>
                <c:ptCount val="4"/>
                <c:pt idx="1">
                  <c:v>0</c:v>
                </c:pt>
                <c:pt idx="2">
                  <c:v>0</c:v>
                </c:pt>
                <c:pt idx="3">
                  <c:v>80</c:v>
                </c:pt>
              </c:numCache>
            </c:numRef>
          </c:val>
          <c:extLst>
            <c:ext xmlns:c16="http://schemas.microsoft.com/office/drawing/2014/chart" uri="{C3380CC4-5D6E-409C-BE32-E72D297353CC}">
              <c16:uniqueId val="{00000000-B702-406E-8C26-E1216B8C6E3C}"/>
            </c:ext>
          </c:extLst>
        </c:ser>
        <c:dLbls>
          <c:showLegendKey val="0"/>
          <c:showVal val="0"/>
          <c:showCatName val="0"/>
          <c:showSerName val="0"/>
          <c:showPercent val="0"/>
          <c:showBubbleSize val="0"/>
        </c:dLbls>
        <c:gapWidth val="50"/>
        <c:axId val="705474832"/>
        <c:axId val="705473712"/>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SCORECARD'!$M$24:$P$24</c:f>
              <c:numCache>
                <c:formatCode>General</c:formatCode>
                <c:ptCount val="4"/>
                <c:pt idx="1">
                  <c:v>50</c:v>
                </c:pt>
                <c:pt idx="2">
                  <c:v>65</c:v>
                </c:pt>
                <c:pt idx="3">
                  <c:v>80</c:v>
                </c:pt>
              </c:numCache>
            </c:numRef>
          </c:val>
          <c:smooth val="0"/>
          <c:extLst>
            <c:ext xmlns:c16="http://schemas.microsoft.com/office/drawing/2014/chart" uri="{C3380CC4-5D6E-409C-BE32-E72D297353CC}">
              <c16:uniqueId val="{00000001-B702-406E-8C26-E1216B8C6E3C}"/>
            </c:ext>
          </c:extLst>
        </c:ser>
        <c:dLbls>
          <c:showLegendKey val="0"/>
          <c:showVal val="0"/>
          <c:showCatName val="0"/>
          <c:showSerName val="0"/>
          <c:showPercent val="0"/>
          <c:showBubbleSize val="0"/>
        </c:dLbls>
        <c:marker val="1"/>
        <c:smooth val="0"/>
        <c:axId val="705474832"/>
        <c:axId val="705473712"/>
      </c:lineChart>
      <c:catAx>
        <c:axId val="70547483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05473712"/>
        <c:crosses val="autoZero"/>
        <c:auto val="1"/>
        <c:lblAlgn val="ctr"/>
        <c:lblOffset val="100"/>
        <c:noMultiLvlLbl val="0"/>
      </c:catAx>
      <c:valAx>
        <c:axId val="705473712"/>
        <c:scaling>
          <c:orientation val="minMax"/>
        </c:scaling>
        <c:delete val="1"/>
        <c:axPos val="l"/>
        <c:numFmt formatCode="General" sourceLinked="1"/>
        <c:majorTickMark val="none"/>
        <c:minorTickMark val="none"/>
        <c:tickLblPos val="nextTo"/>
        <c:crossAx val="70547483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600174978127734"/>
          <c:w val="0.89655796150481193"/>
          <c:h val="0.65486559078074424"/>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SCORECARD'!$S$25:$V$25</c:f>
              <c:numCache>
                <c:formatCode>General</c:formatCode>
                <c:ptCount val="4"/>
                <c:pt idx="1">
                  <c:v>0</c:v>
                </c:pt>
                <c:pt idx="2">
                  <c:v>2</c:v>
                </c:pt>
                <c:pt idx="3">
                  <c:v>2</c:v>
                </c:pt>
              </c:numCache>
            </c:numRef>
          </c:val>
          <c:extLst>
            <c:ext xmlns:c16="http://schemas.microsoft.com/office/drawing/2014/chart" uri="{C3380CC4-5D6E-409C-BE32-E72D297353CC}">
              <c16:uniqueId val="{00000000-1238-4805-AC83-240196EBE5FC}"/>
            </c:ext>
          </c:extLst>
        </c:ser>
        <c:dLbls>
          <c:showLegendKey val="0"/>
          <c:showVal val="0"/>
          <c:showCatName val="0"/>
          <c:showSerName val="0"/>
          <c:showPercent val="0"/>
          <c:showBubbleSize val="0"/>
        </c:dLbls>
        <c:gapWidth val="50"/>
        <c:axId val="713014448"/>
        <c:axId val="713015008"/>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SCORECARD'!$M$25:$P$25</c:f>
              <c:numCache>
                <c:formatCode>General</c:formatCode>
                <c:ptCount val="4"/>
                <c:pt idx="1">
                  <c:v>1</c:v>
                </c:pt>
                <c:pt idx="2">
                  <c:v>2</c:v>
                </c:pt>
                <c:pt idx="3">
                  <c:v>3</c:v>
                </c:pt>
              </c:numCache>
            </c:numRef>
          </c:val>
          <c:smooth val="0"/>
          <c:extLst>
            <c:ext xmlns:c16="http://schemas.microsoft.com/office/drawing/2014/chart" uri="{C3380CC4-5D6E-409C-BE32-E72D297353CC}">
              <c16:uniqueId val="{00000001-1238-4805-AC83-240196EBE5FC}"/>
            </c:ext>
          </c:extLst>
        </c:ser>
        <c:dLbls>
          <c:showLegendKey val="0"/>
          <c:showVal val="0"/>
          <c:showCatName val="0"/>
          <c:showSerName val="0"/>
          <c:showPercent val="0"/>
          <c:showBubbleSize val="0"/>
        </c:dLbls>
        <c:marker val="1"/>
        <c:smooth val="0"/>
        <c:axId val="713014448"/>
        <c:axId val="713015008"/>
      </c:lineChart>
      <c:catAx>
        <c:axId val="71301444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3015008"/>
        <c:crosses val="autoZero"/>
        <c:auto val="1"/>
        <c:lblAlgn val="ctr"/>
        <c:lblOffset val="100"/>
        <c:noMultiLvlLbl val="0"/>
      </c:catAx>
      <c:valAx>
        <c:axId val="713015008"/>
        <c:scaling>
          <c:orientation val="minMax"/>
        </c:scaling>
        <c:delete val="1"/>
        <c:axPos val="l"/>
        <c:numFmt formatCode="General" sourceLinked="1"/>
        <c:majorTickMark val="none"/>
        <c:minorTickMark val="none"/>
        <c:tickLblPos val="nextTo"/>
        <c:crossAx val="71301444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9029662108562961"/>
          <c:w val="0.89655796150481193"/>
          <c:h val="0.64050029460603142"/>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SCORECARD'!$S$26:$V$26</c:f>
              <c:numCache>
                <c:formatCode>General</c:formatCode>
                <c:ptCount val="4"/>
                <c:pt idx="1">
                  <c:v>31</c:v>
                </c:pt>
                <c:pt idx="2">
                  <c:v>35</c:v>
                </c:pt>
                <c:pt idx="3">
                  <c:v>68</c:v>
                </c:pt>
              </c:numCache>
            </c:numRef>
          </c:val>
          <c:extLst>
            <c:ext xmlns:c16="http://schemas.microsoft.com/office/drawing/2014/chart" uri="{C3380CC4-5D6E-409C-BE32-E72D297353CC}">
              <c16:uniqueId val="{00000000-541D-4470-AF87-4A6852943EB2}"/>
            </c:ext>
          </c:extLst>
        </c:ser>
        <c:dLbls>
          <c:showLegendKey val="0"/>
          <c:showVal val="0"/>
          <c:showCatName val="0"/>
          <c:showSerName val="0"/>
          <c:showPercent val="0"/>
          <c:showBubbleSize val="0"/>
        </c:dLbls>
        <c:gapWidth val="50"/>
        <c:axId val="713017808"/>
        <c:axId val="713018368"/>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SCORECARD'!$M$26:$P$26</c:f>
              <c:numCache>
                <c:formatCode>General</c:formatCode>
                <c:ptCount val="4"/>
                <c:pt idx="1">
                  <c:v>40</c:v>
                </c:pt>
                <c:pt idx="2">
                  <c:v>60</c:v>
                </c:pt>
                <c:pt idx="3">
                  <c:v>85</c:v>
                </c:pt>
              </c:numCache>
            </c:numRef>
          </c:val>
          <c:smooth val="0"/>
          <c:extLst>
            <c:ext xmlns:c16="http://schemas.microsoft.com/office/drawing/2014/chart" uri="{C3380CC4-5D6E-409C-BE32-E72D297353CC}">
              <c16:uniqueId val="{00000001-541D-4470-AF87-4A6852943EB2}"/>
            </c:ext>
          </c:extLst>
        </c:ser>
        <c:dLbls>
          <c:showLegendKey val="0"/>
          <c:showVal val="0"/>
          <c:showCatName val="0"/>
          <c:showSerName val="0"/>
          <c:showPercent val="0"/>
          <c:showBubbleSize val="0"/>
        </c:dLbls>
        <c:marker val="1"/>
        <c:smooth val="0"/>
        <c:axId val="713017808"/>
        <c:axId val="713018368"/>
      </c:lineChart>
      <c:catAx>
        <c:axId val="71301780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3018368"/>
        <c:crosses val="autoZero"/>
        <c:auto val="1"/>
        <c:lblAlgn val="ctr"/>
        <c:lblOffset val="100"/>
        <c:noMultiLvlLbl val="0"/>
      </c:catAx>
      <c:valAx>
        <c:axId val="713018368"/>
        <c:scaling>
          <c:orientation val="minMax"/>
        </c:scaling>
        <c:delete val="1"/>
        <c:axPos val="l"/>
        <c:numFmt formatCode="General" sourceLinked="1"/>
        <c:majorTickMark val="none"/>
        <c:minorTickMark val="none"/>
        <c:tickLblPos val="nextTo"/>
        <c:crossAx val="71301780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055855262990086"/>
          <c:w val="0.89655796150481193"/>
          <c:h val="0.6599565360452392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SCORECARD'!$S$27:$V$27</c:f>
            </c:numRef>
          </c:val>
          <c:extLst>
            <c:ext xmlns:c16="http://schemas.microsoft.com/office/drawing/2014/chart" uri="{C3380CC4-5D6E-409C-BE32-E72D297353CC}">
              <c16:uniqueId val="{00000000-A781-4316-A644-FE89DDA35C7B}"/>
            </c:ext>
          </c:extLst>
        </c:ser>
        <c:dLbls>
          <c:showLegendKey val="0"/>
          <c:showVal val="0"/>
          <c:showCatName val="0"/>
          <c:showSerName val="0"/>
          <c:showPercent val="0"/>
          <c:showBubbleSize val="0"/>
        </c:dLbls>
        <c:gapWidth val="50"/>
        <c:axId val="713021168"/>
        <c:axId val="713021728"/>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SCORECARD'!$M$27:$P$27</c:f>
            </c:numRef>
          </c:val>
          <c:smooth val="0"/>
          <c:extLst>
            <c:ext xmlns:c16="http://schemas.microsoft.com/office/drawing/2014/chart" uri="{C3380CC4-5D6E-409C-BE32-E72D297353CC}">
              <c16:uniqueId val="{00000001-A781-4316-A644-FE89DDA35C7B}"/>
            </c:ext>
          </c:extLst>
        </c:ser>
        <c:dLbls>
          <c:showLegendKey val="0"/>
          <c:showVal val="0"/>
          <c:showCatName val="0"/>
          <c:showSerName val="0"/>
          <c:showPercent val="0"/>
          <c:showBubbleSize val="0"/>
        </c:dLbls>
        <c:marker val="1"/>
        <c:smooth val="0"/>
        <c:axId val="713021168"/>
        <c:axId val="713021728"/>
      </c:lineChart>
      <c:catAx>
        <c:axId val="71302116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3021728"/>
        <c:crosses val="autoZero"/>
        <c:auto val="1"/>
        <c:lblAlgn val="ctr"/>
        <c:lblOffset val="100"/>
        <c:noMultiLvlLbl val="0"/>
      </c:catAx>
      <c:valAx>
        <c:axId val="713021728"/>
        <c:scaling>
          <c:orientation val="minMax"/>
        </c:scaling>
        <c:delete val="1"/>
        <c:axPos val="l"/>
        <c:numFmt formatCode="General" sourceLinked="1"/>
        <c:majorTickMark val="none"/>
        <c:minorTickMark val="none"/>
        <c:tickLblPos val="nextTo"/>
        <c:crossAx val="71302116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7076130789773727"/>
          <c:w val="0.89655796150481193"/>
          <c:h val="0.66651438978290978"/>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SCORECARD'!$S$28:$V$28</c:f>
            </c:numRef>
          </c:val>
          <c:extLst>
            <c:ext xmlns:c16="http://schemas.microsoft.com/office/drawing/2014/chart" uri="{C3380CC4-5D6E-409C-BE32-E72D297353CC}">
              <c16:uniqueId val="{00000000-4E37-4C88-8AE1-B1747A57A27F}"/>
            </c:ext>
          </c:extLst>
        </c:ser>
        <c:dLbls>
          <c:showLegendKey val="0"/>
          <c:showVal val="0"/>
          <c:showCatName val="0"/>
          <c:showSerName val="0"/>
          <c:showPercent val="0"/>
          <c:showBubbleSize val="0"/>
        </c:dLbls>
        <c:gapWidth val="50"/>
        <c:axId val="713024528"/>
        <c:axId val="713025088"/>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SCORECARD'!$M$28:$P$28</c:f>
            </c:numRef>
          </c:val>
          <c:smooth val="0"/>
          <c:extLst>
            <c:ext xmlns:c16="http://schemas.microsoft.com/office/drawing/2014/chart" uri="{C3380CC4-5D6E-409C-BE32-E72D297353CC}">
              <c16:uniqueId val="{00000001-4E37-4C88-8AE1-B1747A57A27F}"/>
            </c:ext>
          </c:extLst>
        </c:ser>
        <c:dLbls>
          <c:showLegendKey val="0"/>
          <c:showVal val="0"/>
          <c:showCatName val="0"/>
          <c:showSerName val="0"/>
          <c:showPercent val="0"/>
          <c:showBubbleSize val="0"/>
        </c:dLbls>
        <c:marker val="1"/>
        <c:smooth val="0"/>
        <c:axId val="713024528"/>
        <c:axId val="713025088"/>
      </c:lineChart>
      <c:catAx>
        <c:axId val="71302452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3025088"/>
        <c:crosses val="autoZero"/>
        <c:auto val="1"/>
        <c:lblAlgn val="ctr"/>
        <c:lblOffset val="100"/>
        <c:noMultiLvlLbl val="0"/>
      </c:catAx>
      <c:valAx>
        <c:axId val="713025088"/>
        <c:scaling>
          <c:orientation val="minMax"/>
        </c:scaling>
        <c:delete val="1"/>
        <c:axPos val="l"/>
        <c:numFmt formatCode="General" sourceLinked="1"/>
        <c:majorTickMark val="none"/>
        <c:minorTickMark val="none"/>
        <c:tickLblPos val="nextTo"/>
        <c:crossAx val="71302452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853755349546827"/>
          <c:w val="0.89655796150481193"/>
          <c:h val="0.6514458968491008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4"/>
              <c:pt idx="0">
                <c:v>Q1</c:v>
              </c:pt>
              <c:pt idx="1">
                <c:v>Q2</c:v>
              </c:pt>
              <c:pt idx="2">
                <c:v>Q3</c:v>
              </c:pt>
              <c:pt idx="3">
                <c:v>Q4</c:v>
              </c:pt>
            </c:strLit>
          </c:cat>
          <c:val>
            <c:numRef>
              <c:f>'2023 SCORECARD'!$S$23:$V$23</c:f>
              <c:numCache>
                <c:formatCode>General</c:formatCode>
                <c:ptCount val="4"/>
                <c:pt idx="1">
                  <c:v>0</c:v>
                </c:pt>
                <c:pt idx="2">
                  <c:v>0</c:v>
                </c:pt>
                <c:pt idx="3">
                  <c:v>0</c:v>
                </c:pt>
              </c:numCache>
            </c:numRef>
          </c:val>
          <c:extLst>
            <c:ext xmlns:c16="http://schemas.microsoft.com/office/drawing/2014/chart" uri="{C3380CC4-5D6E-409C-BE32-E72D297353CC}">
              <c16:uniqueId val="{00000000-E9D1-40FD-9A73-6F27C4EB1D76}"/>
            </c:ext>
          </c:extLst>
        </c:ser>
        <c:dLbls>
          <c:showLegendKey val="0"/>
          <c:showVal val="0"/>
          <c:showCatName val="0"/>
          <c:showSerName val="0"/>
          <c:showPercent val="0"/>
          <c:showBubbleSize val="0"/>
        </c:dLbls>
        <c:gapWidth val="50"/>
        <c:axId val="713027888"/>
        <c:axId val="713028448"/>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Q1</c:v>
              </c:pt>
              <c:pt idx="1">
                <c:v>Q2</c:v>
              </c:pt>
              <c:pt idx="2">
                <c:v>Q3</c:v>
              </c:pt>
              <c:pt idx="3">
                <c:v>Q4</c:v>
              </c:pt>
            </c:strLit>
          </c:cat>
          <c:val>
            <c:numRef>
              <c:f>'2023 SCORECARD'!$M$23:$P$23</c:f>
              <c:numCache>
                <c:formatCode>General</c:formatCode>
                <c:ptCount val="4"/>
                <c:pt idx="1">
                  <c:v>1.5</c:v>
                </c:pt>
                <c:pt idx="2">
                  <c:v>1.5</c:v>
                </c:pt>
                <c:pt idx="3">
                  <c:v>1.5</c:v>
                </c:pt>
              </c:numCache>
            </c:numRef>
          </c:val>
          <c:smooth val="0"/>
          <c:extLst>
            <c:ext xmlns:c16="http://schemas.microsoft.com/office/drawing/2014/chart" uri="{C3380CC4-5D6E-409C-BE32-E72D297353CC}">
              <c16:uniqueId val="{00000001-E9D1-40FD-9A73-6F27C4EB1D76}"/>
            </c:ext>
          </c:extLst>
        </c:ser>
        <c:dLbls>
          <c:showLegendKey val="0"/>
          <c:showVal val="0"/>
          <c:showCatName val="0"/>
          <c:showSerName val="0"/>
          <c:showPercent val="0"/>
          <c:showBubbleSize val="0"/>
        </c:dLbls>
        <c:marker val="1"/>
        <c:smooth val="0"/>
        <c:axId val="713027888"/>
        <c:axId val="713028448"/>
      </c:lineChart>
      <c:catAx>
        <c:axId val="71302788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3028448"/>
        <c:crosses val="autoZero"/>
        <c:auto val="1"/>
        <c:lblAlgn val="ctr"/>
        <c:lblOffset val="100"/>
        <c:noMultiLvlLbl val="0"/>
      </c:catAx>
      <c:valAx>
        <c:axId val="713028448"/>
        <c:scaling>
          <c:orientation val="minMax"/>
        </c:scaling>
        <c:delete val="1"/>
        <c:axPos val="l"/>
        <c:numFmt formatCode="General" sourceLinked="1"/>
        <c:majorTickMark val="none"/>
        <c:minorTickMark val="none"/>
        <c:tickLblPos val="nextTo"/>
        <c:crossAx val="71302788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9137709827087943"/>
          <c:w val="0.89655796150481193"/>
          <c:h val="0.64913799040426068"/>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SCORECARD'!$S$31:$V$31</c:f>
              <c:numCache>
                <c:formatCode>General</c:formatCode>
                <c:ptCount val="4"/>
                <c:pt idx="0">
                  <c:v>5.0999999999999996</c:v>
                </c:pt>
                <c:pt idx="1">
                  <c:v>9.5</c:v>
                </c:pt>
                <c:pt idx="2">
                  <c:v>15.41</c:v>
                </c:pt>
                <c:pt idx="3">
                  <c:v>25.39</c:v>
                </c:pt>
              </c:numCache>
            </c:numRef>
          </c:val>
          <c:extLst>
            <c:ext xmlns:c16="http://schemas.microsoft.com/office/drawing/2014/chart" uri="{C3380CC4-5D6E-409C-BE32-E72D297353CC}">
              <c16:uniqueId val="{00000000-E6B2-4F2C-AEC2-D5210D6C1106}"/>
            </c:ext>
          </c:extLst>
        </c:ser>
        <c:dLbls>
          <c:showLegendKey val="0"/>
          <c:showVal val="0"/>
          <c:showCatName val="0"/>
          <c:showSerName val="0"/>
          <c:showPercent val="0"/>
          <c:showBubbleSize val="0"/>
        </c:dLbls>
        <c:gapWidth val="50"/>
        <c:axId val="746732080"/>
        <c:axId val="746732640"/>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SCORECARD'!$M$31:$P$31</c:f>
              <c:numCache>
                <c:formatCode>General</c:formatCode>
                <c:ptCount val="4"/>
                <c:pt idx="0">
                  <c:v>5</c:v>
                </c:pt>
                <c:pt idx="1">
                  <c:v>10</c:v>
                </c:pt>
                <c:pt idx="2">
                  <c:v>15</c:v>
                </c:pt>
                <c:pt idx="3">
                  <c:v>20</c:v>
                </c:pt>
              </c:numCache>
            </c:numRef>
          </c:val>
          <c:smooth val="0"/>
          <c:extLst>
            <c:ext xmlns:c16="http://schemas.microsoft.com/office/drawing/2014/chart" uri="{C3380CC4-5D6E-409C-BE32-E72D297353CC}">
              <c16:uniqueId val="{00000001-E6B2-4F2C-AEC2-D5210D6C1106}"/>
            </c:ext>
          </c:extLst>
        </c:ser>
        <c:dLbls>
          <c:showLegendKey val="0"/>
          <c:showVal val="0"/>
          <c:showCatName val="0"/>
          <c:showSerName val="0"/>
          <c:showPercent val="0"/>
          <c:showBubbleSize val="0"/>
        </c:dLbls>
        <c:marker val="1"/>
        <c:smooth val="0"/>
        <c:axId val="746732080"/>
        <c:axId val="746732640"/>
      </c:lineChart>
      <c:catAx>
        <c:axId val="74673208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46732640"/>
        <c:crosses val="autoZero"/>
        <c:auto val="1"/>
        <c:lblAlgn val="ctr"/>
        <c:lblOffset val="100"/>
        <c:noMultiLvlLbl val="0"/>
      </c:catAx>
      <c:valAx>
        <c:axId val="746732640"/>
        <c:scaling>
          <c:orientation val="minMax"/>
        </c:scaling>
        <c:delete val="1"/>
        <c:axPos val="l"/>
        <c:numFmt formatCode="General" sourceLinked="1"/>
        <c:majorTickMark val="none"/>
        <c:minorTickMark val="none"/>
        <c:tickLblPos val="nextTo"/>
        <c:crossAx val="74673208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600174978127734"/>
          <c:w val="0.89655796150481193"/>
          <c:h val="0.65486559078074424"/>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SCORECARD'!$S$11:$V$11</c:f>
              <c:numCache>
                <c:formatCode>General</c:formatCode>
                <c:ptCount val="4"/>
                <c:pt idx="2">
                  <c:v>0</c:v>
                </c:pt>
                <c:pt idx="3">
                  <c:v>0</c:v>
                </c:pt>
              </c:numCache>
            </c:numRef>
          </c:val>
          <c:extLst>
            <c:ext xmlns:c16="http://schemas.microsoft.com/office/drawing/2014/chart" uri="{C3380CC4-5D6E-409C-BE32-E72D297353CC}">
              <c16:uniqueId val="{00000000-DF1C-456A-999D-986B05F0A635}"/>
            </c:ext>
          </c:extLst>
        </c:ser>
        <c:dLbls>
          <c:showLegendKey val="0"/>
          <c:showVal val="0"/>
          <c:showCatName val="0"/>
          <c:showSerName val="0"/>
          <c:showPercent val="0"/>
          <c:showBubbleSize val="0"/>
        </c:dLbls>
        <c:gapWidth val="50"/>
        <c:axId val="667693568"/>
        <c:axId val="667693008"/>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SCORECARD'!$M$11:$P$11</c:f>
              <c:numCache>
                <c:formatCode>General</c:formatCode>
                <c:ptCount val="4"/>
                <c:pt idx="2">
                  <c:v>25</c:v>
                </c:pt>
                <c:pt idx="3">
                  <c:v>50</c:v>
                </c:pt>
              </c:numCache>
            </c:numRef>
          </c:val>
          <c:smooth val="0"/>
          <c:extLst>
            <c:ext xmlns:c16="http://schemas.microsoft.com/office/drawing/2014/chart" uri="{C3380CC4-5D6E-409C-BE32-E72D297353CC}">
              <c16:uniqueId val="{00000001-DF1C-456A-999D-986B05F0A635}"/>
            </c:ext>
          </c:extLst>
        </c:ser>
        <c:dLbls>
          <c:showLegendKey val="0"/>
          <c:showVal val="0"/>
          <c:showCatName val="0"/>
          <c:showSerName val="0"/>
          <c:showPercent val="0"/>
          <c:showBubbleSize val="0"/>
        </c:dLbls>
        <c:marker val="1"/>
        <c:smooth val="0"/>
        <c:axId val="667693568"/>
        <c:axId val="667693008"/>
      </c:lineChart>
      <c:catAx>
        <c:axId val="66769356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67693008"/>
        <c:crosses val="autoZero"/>
        <c:auto val="1"/>
        <c:lblAlgn val="ctr"/>
        <c:lblOffset val="100"/>
        <c:noMultiLvlLbl val="0"/>
      </c:catAx>
      <c:valAx>
        <c:axId val="667693008"/>
        <c:scaling>
          <c:orientation val="minMax"/>
        </c:scaling>
        <c:delete val="1"/>
        <c:axPos val="l"/>
        <c:numFmt formatCode="General" sourceLinked="1"/>
        <c:majorTickMark val="none"/>
        <c:minorTickMark val="none"/>
        <c:tickLblPos val="nextTo"/>
        <c:crossAx val="66769356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600174978127734"/>
          <c:w val="0.89655796150481193"/>
          <c:h val="0.65486559078074424"/>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SCORECARD'!$S$32:$V$32</c:f>
              <c:numCache>
                <c:formatCode>General</c:formatCode>
                <c:ptCount val="4"/>
                <c:pt idx="3">
                  <c:v>81</c:v>
                </c:pt>
              </c:numCache>
            </c:numRef>
          </c:val>
          <c:extLst>
            <c:ext xmlns:c16="http://schemas.microsoft.com/office/drawing/2014/chart" uri="{C3380CC4-5D6E-409C-BE32-E72D297353CC}">
              <c16:uniqueId val="{00000000-8E4C-4662-A338-E1593E37BE1D}"/>
            </c:ext>
          </c:extLst>
        </c:ser>
        <c:dLbls>
          <c:showLegendKey val="0"/>
          <c:showVal val="0"/>
          <c:showCatName val="0"/>
          <c:showSerName val="0"/>
          <c:showPercent val="0"/>
          <c:showBubbleSize val="0"/>
        </c:dLbls>
        <c:gapWidth val="50"/>
        <c:axId val="746735440"/>
        <c:axId val="746736000"/>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SCORECARD'!$M$32:$P$32</c:f>
              <c:numCache>
                <c:formatCode>General</c:formatCode>
                <c:ptCount val="4"/>
                <c:pt idx="3">
                  <c:v>75</c:v>
                </c:pt>
              </c:numCache>
            </c:numRef>
          </c:val>
          <c:smooth val="0"/>
          <c:extLst>
            <c:ext xmlns:c16="http://schemas.microsoft.com/office/drawing/2014/chart" uri="{C3380CC4-5D6E-409C-BE32-E72D297353CC}">
              <c16:uniqueId val="{00000001-8E4C-4662-A338-E1593E37BE1D}"/>
            </c:ext>
          </c:extLst>
        </c:ser>
        <c:dLbls>
          <c:showLegendKey val="0"/>
          <c:showVal val="0"/>
          <c:showCatName val="0"/>
          <c:showSerName val="0"/>
          <c:showPercent val="0"/>
          <c:showBubbleSize val="0"/>
        </c:dLbls>
        <c:marker val="1"/>
        <c:smooth val="0"/>
        <c:axId val="746735440"/>
        <c:axId val="746736000"/>
      </c:lineChart>
      <c:catAx>
        <c:axId val="74673544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46736000"/>
        <c:crosses val="autoZero"/>
        <c:auto val="1"/>
        <c:lblAlgn val="ctr"/>
        <c:lblOffset val="100"/>
        <c:noMultiLvlLbl val="0"/>
      </c:catAx>
      <c:valAx>
        <c:axId val="746736000"/>
        <c:scaling>
          <c:orientation val="minMax"/>
        </c:scaling>
        <c:delete val="1"/>
        <c:axPos val="l"/>
        <c:numFmt formatCode="General" sourceLinked="1"/>
        <c:majorTickMark val="none"/>
        <c:minorTickMark val="none"/>
        <c:tickLblPos val="nextTo"/>
        <c:crossAx val="74673544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9029662108562961"/>
          <c:w val="0.89655796150481193"/>
          <c:h val="0.64050029460603142"/>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SCORECARD'!$S$33:$V$33</c:f>
            </c:numRef>
          </c:val>
          <c:extLst>
            <c:ext xmlns:c16="http://schemas.microsoft.com/office/drawing/2014/chart" uri="{C3380CC4-5D6E-409C-BE32-E72D297353CC}">
              <c16:uniqueId val="{00000000-137A-4FC3-B39C-053046AFCA9D}"/>
            </c:ext>
          </c:extLst>
        </c:ser>
        <c:dLbls>
          <c:showLegendKey val="0"/>
          <c:showVal val="0"/>
          <c:showCatName val="0"/>
          <c:showSerName val="0"/>
          <c:showPercent val="0"/>
          <c:showBubbleSize val="0"/>
        </c:dLbls>
        <c:gapWidth val="50"/>
        <c:axId val="746738800"/>
        <c:axId val="746739360"/>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SCORECARD'!$M$33:$P$33</c:f>
            </c:numRef>
          </c:val>
          <c:smooth val="0"/>
          <c:extLst>
            <c:ext xmlns:c16="http://schemas.microsoft.com/office/drawing/2014/chart" uri="{C3380CC4-5D6E-409C-BE32-E72D297353CC}">
              <c16:uniqueId val="{00000001-137A-4FC3-B39C-053046AFCA9D}"/>
            </c:ext>
          </c:extLst>
        </c:ser>
        <c:dLbls>
          <c:showLegendKey val="0"/>
          <c:showVal val="0"/>
          <c:showCatName val="0"/>
          <c:showSerName val="0"/>
          <c:showPercent val="0"/>
          <c:showBubbleSize val="0"/>
        </c:dLbls>
        <c:marker val="1"/>
        <c:smooth val="0"/>
        <c:axId val="746738800"/>
        <c:axId val="746739360"/>
      </c:lineChart>
      <c:catAx>
        <c:axId val="74673880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46739360"/>
        <c:crosses val="autoZero"/>
        <c:auto val="1"/>
        <c:lblAlgn val="ctr"/>
        <c:lblOffset val="100"/>
        <c:noMultiLvlLbl val="0"/>
      </c:catAx>
      <c:valAx>
        <c:axId val="746739360"/>
        <c:scaling>
          <c:orientation val="minMax"/>
        </c:scaling>
        <c:delete val="1"/>
        <c:axPos val="l"/>
        <c:numFmt formatCode="General" sourceLinked="1"/>
        <c:majorTickMark val="none"/>
        <c:minorTickMark val="none"/>
        <c:tickLblPos val="nextTo"/>
        <c:crossAx val="74673880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055855262990086"/>
          <c:w val="0.89655796150481193"/>
          <c:h val="0.6599565360452392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SCORECARD'!$S$34:$V$34</c:f>
            </c:numRef>
          </c:val>
          <c:extLst>
            <c:ext xmlns:c16="http://schemas.microsoft.com/office/drawing/2014/chart" uri="{C3380CC4-5D6E-409C-BE32-E72D297353CC}">
              <c16:uniqueId val="{00000000-F9C6-48AE-85B5-B7A519F21E14}"/>
            </c:ext>
          </c:extLst>
        </c:ser>
        <c:dLbls>
          <c:showLegendKey val="0"/>
          <c:showVal val="0"/>
          <c:showCatName val="0"/>
          <c:showSerName val="0"/>
          <c:showPercent val="0"/>
          <c:showBubbleSize val="0"/>
        </c:dLbls>
        <c:gapWidth val="50"/>
        <c:axId val="746742160"/>
        <c:axId val="746742720"/>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SCORECARD'!$M$34:$P$34</c:f>
            </c:numRef>
          </c:val>
          <c:smooth val="0"/>
          <c:extLst>
            <c:ext xmlns:c16="http://schemas.microsoft.com/office/drawing/2014/chart" uri="{C3380CC4-5D6E-409C-BE32-E72D297353CC}">
              <c16:uniqueId val="{00000001-F9C6-48AE-85B5-B7A519F21E14}"/>
            </c:ext>
          </c:extLst>
        </c:ser>
        <c:dLbls>
          <c:showLegendKey val="0"/>
          <c:showVal val="0"/>
          <c:showCatName val="0"/>
          <c:showSerName val="0"/>
          <c:showPercent val="0"/>
          <c:showBubbleSize val="0"/>
        </c:dLbls>
        <c:marker val="1"/>
        <c:smooth val="0"/>
        <c:axId val="746742160"/>
        <c:axId val="746742720"/>
      </c:lineChart>
      <c:catAx>
        <c:axId val="74674216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46742720"/>
        <c:crosses val="autoZero"/>
        <c:auto val="1"/>
        <c:lblAlgn val="ctr"/>
        <c:lblOffset val="100"/>
        <c:noMultiLvlLbl val="0"/>
      </c:catAx>
      <c:valAx>
        <c:axId val="746742720"/>
        <c:scaling>
          <c:orientation val="minMax"/>
        </c:scaling>
        <c:delete val="1"/>
        <c:axPos val="l"/>
        <c:numFmt formatCode="General" sourceLinked="1"/>
        <c:majorTickMark val="none"/>
        <c:minorTickMark val="none"/>
        <c:tickLblPos val="nextTo"/>
        <c:crossAx val="74674216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7076130789773727"/>
          <c:w val="0.89655796150481193"/>
          <c:h val="0.66651438978290978"/>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SCORECARD'!$S$35:$V$35</c:f>
            </c:numRef>
          </c:val>
          <c:extLst>
            <c:ext xmlns:c16="http://schemas.microsoft.com/office/drawing/2014/chart" uri="{C3380CC4-5D6E-409C-BE32-E72D297353CC}">
              <c16:uniqueId val="{00000000-BF4B-489C-BB49-2CF233338A45}"/>
            </c:ext>
          </c:extLst>
        </c:ser>
        <c:dLbls>
          <c:showLegendKey val="0"/>
          <c:showVal val="0"/>
          <c:showCatName val="0"/>
          <c:showSerName val="0"/>
          <c:showPercent val="0"/>
          <c:showBubbleSize val="0"/>
        </c:dLbls>
        <c:gapWidth val="50"/>
        <c:axId val="746745520"/>
        <c:axId val="717611072"/>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SCORECARD'!$M$35:$P$35</c:f>
            </c:numRef>
          </c:val>
          <c:smooth val="0"/>
          <c:extLst>
            <c:ext xmlns:c16="http://schemas.microsoft.com/office/drawing/2014/chart" uri="{C3380CC4-5D6E-409C-BE32-E72D297353CC}">
              <c16:uniqueId val="{00000001-BF4B-489C-BB49-2CF233338A45}"/>
            </c:ext>
          </c:extLst>
        </c:ser>
        <c:dLbls>
          <c:showLegendKey val="0"/>
          <c:showVal val="0"/>
          <c:showCatName val="0"/>
          <c:showSerName val="0"/>
          <c:showPercent val="0"/>
          <c:showBubbleSize val="0"/>
        </c:dLbls>
        <c:marker val="1"/>
        <c:smooth val="0"/>
        <c:axId val="746745520"/>
        <c:axId val="717611072"/>
      </c:lineChart>
      <c:catAx>
        <c:axId val="7467455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7611072"/>
        <c:crosses val="autoZero"/>
        <c:auto val="1"/>
        <c:lblAlgn val="ctr"/>
        <c:lblOffset val="100"/>
        <c:noMultiLvlLbl val="0"/>
      </c:catAx>
      <c:valAx>
        <c:axId val="717611072"/>
        <c:scaling>
          <c:orientation val="minMax"/>
        </c:scaling>
        <c:delete val="1"/>
        <c:axPos val="l"/>
        <c:numFmt formatCode="General" sourceLinked="1"/>
        <c:majorTickMark val="none"/>
        <c:minorTickMark val="none"/>
        <c:tickLblPos val="nextTo"/>
        <c:crossAx val="74674552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853755349546827"/>
          <c:w val="0.89655796150481193"/>
          <c:h val="0.6514458968491008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4"/>
              <c:pt idx="0">
                <c:v>Q1</c:v>
              </c:pt>
              <c:pt idx="1">
                <c:v>Q2</c:v>
              </c:pt>
              <c:pt idx="2">
                <c:v>Q3</c:v>
              </c:pt>
              <c:pt idx="3">
                <c:v>Q4</c:v>
              </c:pt>
            </c:strLit>
          </c:cat>
          <c:val>
            <c:numRef>
              <c:f>'2023 SCORECARD'!$S$30:$V$30</c:f>
              <c:numCache>
                <c:formatCode>General</c:formatCode>
                <c:ptCount val="4"/>
                <c:pt idx="0">
                  <c:v>69</c:v>
                </c:pt>
                <c:pt idx="1">
                  <c:v>67</c:v>
                </c:pt>
                <c:pt idx="2">
                  <c:v>66</c:v>
                </c:pt>
                <c:pt idx="3">
                  <c:v>63</c:v>
                </c:pt>
              </c:numCache>
            </c:numRef>
          </c:val>
          <c:extLst>
            <c:ext xmlns:c16="http://schemas.microsoft.com/office/drawing/2014/chart" uri="{C3380CC4-5D6E-409C-BE32-E72D297353CC}">
              <c16:uniqueId val="{00000000-7F0F-4CD4-894A-4A96CDA5DFC6}"/>
            </c:ext>
          </c:extLst>
        </c:ser>
        <c:dLbls>
          <c:showLegendKey val="0"/>
          <c:showVal val="0"/>
          <c:showCatName val="0"/>
          <c:showSerName val="0"/>
          <c:showPercent val="0"/>
          <c:showBubbleSize val="0"/>
        </c:dLbls>
        <c:gapWidth val="50"/>
        <c:axId val="717613872"/>
        <c:axId val="717614432"/>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Q1</c:v>
              </c:pt>
              <c:pt idx="1">
                <c:v>Q2</c:v>
              </c:pt>
              <c:pt idx="2">
                <c:v>Q3</c:v>
              </c:pt>
              <c:pt idx="3">
                <c:v>Q4</c:v>
              </c:pt>
            </c:strLit>
          </c:cat>
          <c:val>
            <c:numRef>
              <c:f>'2023 SCORECARD'!$M$30:$P$30</c:f>
              <c:numCache>
                <c:formatCode>General</c:formatCode>
                <c:ptCount val="4"/>
                <c:pt idx="1">
                  <c:v>45</c:v>
                </c:pt>
                <c:pt idx="2">
                  <c:v>45</c:v>
                </c:pt>
                <c:pt idx="3">
                  <c:v>45</c:v>
                </c:pt>
              </c:numCache>
            </c:numRef>
          </c:val>
          <c:smooth val="0"/>
          <c:extLst>
            <c:ext xmlns:c16="http://schemas.microsoft.com/office/drawing/2014/chart" uri="{C3380CC4-5D6E-409C-BE32-E72D297353CC}">
              <c16:uniqueId val="{00000001-7F0F-4CD4-894A-4A96CDA5DFC6}"/>
            </c:ext>
          </c:extLst>
        </c:ser>
        <c:dLbls>
          <c:showLegendKey val="0"/>
          <c:showVal val="0"/>
          <c:showCatName val="0"/>
          <c:showSerName val="0"/>
          <c:showPercent val="0"/>
          <c:showBubbleSize val="0"/>
        </c:dLbls>
        <c:marker val="1"/>
        <c:smooth val="0"/>
        <c:axId val="717613872"/>
        <c:axId val="717614432"/>
      </c:lineChart>
      <c:catAx>
        <c:axId val="71761387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7614432"/>
        <c:crosses val="autoZero"/>
        <c:auto val="1"/>
        <c:lblAlgn val="ctr"/>
        <c:lblOffset val="100"/>
        <c:noMultiLvlLbl val="0"/>
      </c:catAx>
      <c:valAx>
        <c:axId val="717614432"/>
        <c:scaling>
          <c:orientation val="minMax"/>
        </c:scaling>
        <c:delete val="1"/>
        <c:axPos val="l"/>
        <c:numFmt formatCode="General" sourceLinked="1"/>
        <c:majorTickMark val="none"/>
        <c:minorTickMark val="none"/>
        <c:tickLblPos val="nextTo"/>
        <c:crossAx val="71761387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9029662108562961"/>
          <c:w val="0.89655796150481193"/>
          <c:h val="0.64050029460603142"/>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SCORECARD'!$S$12:$V$12</c:f>
            </c:numRef>
          </c:val>
          <c:extLst>
            <c:ext xmlns:c16="http://schemas.microsoft.com/office/drawing/2014/chart" uri="{C3380CC4-5D6E-409C-BE32-E72D297353CC}">
              <c16:uniqueId val="{00000000-F44D-4210-8CFF-8BDCC78BFC64}"/>
            </c:ext>
          </c:extLst>
        </c:ser>
        <c:dLbls>
          <c:showLegendKey val="0"/>
          <c:showVal val="0"/>
          <c:showCatName val="0"/>
          <c:showSerName val="0"/>
          <c:showPercent val="0"/>
          <c:showBubbleSize val="0"/>
        </c:dLbls>
        <c:gapWidth val="50"/>
        <c:axId val="753940416"/>
        <c:axId val="753937056"/>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SCORECARD'!$M$12:$P$12</c:f>
            </c:numRef>
          </c:val>
          <c:smooth val="0"/>
          <c:extLst>
            <c:ext xmlns:c16="http://schemas.microsoft.com/office/drawing/2014/chart" uri="{C3380CC4-5D6E-409C-BE32-E72D297353CC}">
              <c16:uniqueId val="{00000001-F44D-4210-8CFF-8BDCC78BFC64}"/>
            </c:ext>
          </c:extLst>
        </c:ser>
        <c:dLbls>
          <c:showLegendKey val="0"/>
          <c:showVal val="0"/>
          <c:showCatName val="0"/>
          <c:showSerName val="0"/>
          <c:showPercent val="0"/>
          <c:showBubbleSize val="0"/>
        </c:dLbls>
        <c:marker val="1"/>
        <c:smooth val="0"/>
        <c:axId val="753940416"/>
        <c:axId val="753937056"/>
      </c:lineChart>
      <c:catAx>
        <c:axId val="75394041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53937056"/>
        <c:crosses val="autoZero"/>
        <c:auto val="1"/>
        <c:lblAlgn val="ctr"/>
        <c:lblOffset val="100"/>
        <c:noMultiLvlLbl val="0"/>
      </c:catAx>
      <c:valAx>
        <c:axId val="753937056"/>
        <c:scaling>
          <c:orientation val="minMax"/>
        </c:scaling>
        <c:delete val="1"/>
        <c:axPos val="l"/>
        <c:numFmt formatCode="General" sourceLinked="1"/>
        <c:majorTickMark val="none"/>
        <c:minorTickMark val="none"/>
        <c:tickLblPos val="nextTo"/>
        <c:crossAx val="7539404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055855262990086"/>
          <c:w val="0.89655796150481193"/>
          <c:h val="0.6599565360452392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SCORECARD'!$S$13:$V$13</c:f>
            </c:numRef>
          </c:val>
          <c:extLst>
            <c:ext xmlns:c16="http://schemas.microsoft.com/office/drawing/2014/chart" uri="{C3380CC4-5D6E-409C-BE32-E72D297353CC}">
              <c16:uniqueId val="{00000000-33CD-4470-9932-67319719B796}"/>
            </c:ext>
          </c:extLst>
        </c:ser>
        <c:dLbls>
          <c:showLegendKey val="0"/>
          <c:showVal val="0"/>
          <c:showCatName val="0"/>
          <c:showSerName val="0"/>
          <c:showPercent val="0"/>
          <c:showBubbleSize val="0"/>
        </c:dLbls>
        <c:gapWidth val="50"/>
        <c:axId val="753934816"/>
        <c:axId val="753938176"/>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SCORECARD'!$M$13:$P$13</c:f>
            </c:numRef>
          </c:val>
          <c:smooth val="0"/>
          <c:extLst>
            <c:ext xmlns:c16="http://schemas.microsoft.com/office/drawing/2014/chart" uri="{C3380CC4-5D6E-409C-BE32-E72D297353CC}">
              <c16:uniqueId val="{00000001-33CD-4470-9932-67319719B796}"/>
            </c:ext>
          </c:extLst>
        </c:ser>
        <c:dLbls>
          <c:showLegendKey val="0"/>
          <c:showVal val="0"/>
          <c:showCatName val="0"/>
          <c:showSerName val="0"/>
          <c:showPercent val="0"/>
          <c:showBubbleSize val="0"/>
        </c:dLbls>
        <c:marker val="1"/>
        <c:smooth val="0"/>
        <c:axId val="753934816"/>
        <c:axId val="753938176"/>
      </c:lineChart>
      <c:catAx>
        <c:axId val="75393481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53938176"/>
        <c:crosses val="autoZero"/>
        <c:auto val="1"/>
        <c:lblAlgn val="ctr"/>
        <c:lblOffset val="100"/>
        <c:noMultiLvlLbl val="0"/>
      </c:catAx>
      <c:valAx>
        <c:axId val="753938176"/>
        <c:scaling>
          <c:orientation val="minMax"/>
        </c:scaling>
        <c:delete val="1"/>
        <c:axPos val="l"/>
        <c:numFmt formatCode="General" sourceLinked="1"/>
        <c:majorTickMark val="none"/>
        <c:minorTickMark val="none"/>
        <c:tickLblPos val="nextTo"/>
        <c:crossAx val="7539348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7076130789773727"/>
          <c:w val="0.89655796150481193"/>
          <c:h val="0.66651438978290978"/>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SCORECARD'!$S$14:$V$14</c:f>
            </c:numRef>
          </c:val>
          <c:extLst>
            <c:ext xmlns:c16="http://schemas.microsoft.com/office/drawing/2014/chart" uri="{C3380CC4-5D6E-409C-BE32-E72D297353CC}">
              <c16:uniqueId val="{00000000-C507-443B-BDB5-6614254AC17D}"/>
            </c:ext>
          </c:extLst>
        </c:ser>
        <c:dLbls>
          <c:showLegendKey val="0"/>
          <c:showVal val="0"/>
          <c:showCatName val="0"/>
          <c:showSerName val="0"/>
          <c:showPercent val="0"/>
          <c:showBubbleSize val="0"/>
        </c:dLbls>
        <c:gapWidth val="50"/>
        <c:axId val="753932576"/>
        <c:axId val="753932016"/>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SCORECARD'!$M$14:$P$14</c:f>
            </c:numRef>
          </c:val>
          <c:smooth val="0"/>
          <c:extLst>
            <c:ext xmlns:c16="http://schemas.microsoft.com/office/drawing/2014/chart" uri="{C3380CC4-5D6E-409C-BE32-E72D297353CC}">
              <c16:uniqueId val="{00000001-C507-443B-BDB5-6614254AC17D}"/>
            </c:ext>
          </c:extLst>
        </c:ser>
        <c:dLbls>
          <c:showLegendKey val="0"/>
          <c:showVal val="0"/>
          <c:showCatName val="0"/>
          <c:showSerName val="0"/>
          <c:showPercent val="0"/>
          <c:showBubbleSize val="0"/>
        </c:dLbls>
        <c:marker val="1"/>
        <c:smooth val="0"/>
        <c:axId val="753932576"/>
        <c:axId val="753932016"/>
      </c:lineChart>
      <c:catAx>
        <c:axId val="75393257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53932016"/>
        <c:crosses val="autoZero"/>
        <c:auto val="1"/>
        <c:lblAlgn val="ctr"/>
        <c:lblOffset val="100"/>
        <c:noMultiLvlLbl val="0"/>
      </c:catAx>
      <c:valAx>
        <c:axId val="753932016"/>
        <c:scaling>
          <c:orientation val="minMax"/>
        </c:scaling>
        <c:delete val="1"/>
        <c:axPos val="l"/>
        <c:numFmt formatCode="General" sourceLinked="1"/>
        <c:majorTickMark val="none"/>
        <c:minorTickMark val="none"/>
        <c:tickLblPos val="nextTo"/>
        <c:crossAx val="75393257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853755349546827"/>
          <c:w val="0.89655796150481193"/>
          <c:h val="0.6514458968491008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4"/>
              <c:pt idx="0">
                <c:v>Q1</c:v>
              </c:pt>
              <c:pt idx="1">
                <c:v>Q2</c:v>
              </c:pt>
              <c:pt idx="2">
                <c:v>Q3</c:v>
              </c:pt>
              <c:pt idx="3">
                <c:v>Q4</c:v>
              </c:pt>
            </c:strLit>
          </c:cat>
          <c:val>
            <c:numRef>
              <c:f>'2023 SCORECARD'!$S$9:$V$9</c:f>
              <c:numCache>
                <c:formatCode>General</c:formatCode>
                <c:ptCount val="4"/>
                <c:pt idx="1">
                  <c:v>71</c:v>
                </c:pt>
                <c:pt idx="2">
                  <c:v>90</c:v>
                </c:pt>
                <c:pt idx="3">
                  <c:v>73</c:v>
                </c:pt>
              </c:numCache>
            </c:numRef>
          </c:val>
          <c:extLst>
            <c:ext xmlns:c16="http://schemas.microsoft.com/office/drawing/2014/chart" uri="{C3380CC4-5D6E-409C-BE32-E72D297353CC}">
              <c16:uniqueId val="{00000000-8C7A-4BCB-92D1-8BFE8EC8CB82}"/>
            </c:ext>
          </c:extLst>
        </c:ser>
        <c:dLbls>
          <c:showLegendKey val="0"/>
          <c:showVal val="0"/>
          <c:showCatName val="0"/>
          <c:showSerName val="0"/>
          <c:showPercent val="0"/>
          <c:showBubbleSize val="0"/>
        </c:dLbls>
        <c:gapWidth val="50"/>
        <c:axId val="753929216"/>
        <c:axId val="753928656"/>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Q1</c:v>
              </c:pt>
              <c:pt idx="1">
                <c:v>Q2</c:v>
              </c:pt>
              <c:pt idx="2">
                <c:v>Q3</c:v>
              </c:pt>
              <c:pt idx="3">
                <c:v>Q4</c:v>
              </c:pt>
            </c:strLit>
          </c:cat>
          <c:val>
            <c:numRef>
              <c:f>'2023 SCORECARD'!$M$9:$P$9</c:f>
              <c:numCache>
                <c:formatCode>General</c:formatCode>
                <c:ptCount val="4"/>
                <c:pt idx="1">
                  <c:v>90</c:v>
                </c:pt>
                <c:pt idx="2">
                  <c:v>90</c:v>
                </c:pt>
                <c:pt idx="3">
                  <c:v>90</c:v>
                </c:pt>
              </c:numCache>
            </c:numRef>
          </c:val>
          <c:smooth val="0"/>
          <c:extLst>
            <c:ext xmlns:c16="http://schemas.microsoft.com/office/drawing/2014/chart" uri="{C3380CC4-5D6E-409C-BE32-E72D297353CC}">
              <c16:uniqueId val="{00000001-8C7A-4BCB-92D1-8BFE8EC8CB82}"/>
            </c:ext>
          </c:extLst>
        </c:ser>
        <c:dLbls>
          <c:showLegendKey val="0"/>
          <c:showVal val="0"/>
          <c:showCatName val="0"/>
          <c:showSerName val="0"/>
          <c:showPercent val="0"/>
          <c:showBubbleSize val="0"/>
        </c:dLbls>
        <c:marker val="1"/>
        <c:smooth val="0"/>
        <c:axId val="753929216"/>
        <c:axId val="753928656"/>
      </c:lineChart>
      <c:catAx>
        <c:axId val="75392921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53928656"/>
        <c:crosses val="autoZero"/>
        <c:auto val="1"/>
        <c:lblAlgn val="ctr"/>
        <c:lblOffset val="100"/>
        <c:noMultiLvlLbl val="0"/>
      </c:catAx>
      <c:valAx>
        <c:axId val="753928656"/>
        <c:scaling>
          <c:orientation val="minMax"/>
        </c:scaling>
        <c:delete val="1"/>
        <c:axPos val="l"/>
        <c:numFmt formatCode="General" sourceLinked="1"/>
        <c:majorTickMark val="none"/>
        <c:minorTickMark val="none"/>
        <c:tickLblPos val="nextTo"/>
        <c:crossAx val="7539292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9137709827087943"/>
          <c:w val="0.89655796150481193"/>
          <c:h val="0.64913799040426068"/>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SCORECARD'!$S$17:$V$17</c:f>
              <c:numCache>
                <c:formatCode>General</c:formatCode>
                <c:ptCount val="4"/>
                <c:pt idx="1">
                  <c:v>1</c:v>
                </c:pt>
                <c:pt idx="2">
                  <c:v>5</c:v>
                </c:pt>
                <c:pt idx="3">
                  <c:v>9</c:v>
                </c:pt>
              </c:numCache>
            </c:numRef>
          </c:val>
          <c:extLst>
            <c:ext xmlns:c16="http://schemas.microsoft.com/office/drawing/2014/chart" uri="{C3380CC4-5D6E-409C-BE32-E72D297353CC}">
              <c16:uniqueId val="{00000000-E7B9-4430-9AF1-82084DBF7325}"/>
            </c:ext>
          </c:extLst>
        </c:ser>
        <c:dLbls>
          <c:showLegendKey val="0"/>
          <c:showVal val="0"/>
          <c:showCatName val="0"/>
          <c:showSerName val="0"/>
          <c:showPercent val="0"/>
          <c:showBubbleSize val="0"/>
        </c:dLbls>
        <c:gapWidth val="50"/>
        <c:axId val="753952736"/>
        <c:axId val="753953296"/>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SCORECARD'!$M$17:$P$17</c:f>
              <c:numCache>
                <c:formatCode>General</c:formatCode>
                <c:ptCount val="4"/>
                <c:pt idx="1">
                  <c:v>1</c:v>
                </c:pt>
                <c:pt idx="2">
                  <c:v>7</c:v>
                </c:pt>
                <c:pt idx="3">
                  <c:v>10</c:v>
                </c:pt>
              </c:numCache>
            </c:numRef>
          </c:val>
          <c:smooth val="0"/>
          <c:extLst>
            <c:ext xmlns:c16="http://schemas.microsoft.com/office/drawing/2014/chart" uri="{C3380CC4-5D6E-409C-BE32-E72D297353CC}">
              <c16:uniqueId val="{00000001-E7B9-4430-9AF1-82084DBF7325}"/>
            </c:ext>
          </c:extLst>
        </c:ser>
        <c:dLbls>
          <c:showLegendKey val="0"/>
          <c:showVal val="0"/>
          <c:showCatName val="0"/>
          <c:showSerName val="0"/>
          <c:showPercent val="0"/>
          <c:showBubbleSize val="0"/>
        </c:dLbls>
        <c:marker val="1"/>
        <c:smooth val="0"/>
        <c:axId val="753952736"/>
        <c:axId val="753953296"/>
      </c:lineChart>
      <c:catAx>
        <c:axId val="75395273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53953296"/>
        <c:crosses val="autoZero"/>
        <c:auto val="1"/>
        <c:lblAlgn val="ctr"/>
        <c:lblOffset val="100"/>
        <c:noMultiLvlLbl val="0"/>
      </c:catAx>
      <c:valAx>
        <c:axId val="753953296"/>
        <c:scaling>
          <c:orientation val="minMax"/>
        </c:scaling>
        <c:delete val="1"/>
        <c:axPos val="l"/>
        <c:numFmt formatCode="General" sourceLinked="1"/>
        <c:majorTickMark val="none"/>
        <c:minorTickMark val="none"/>
        <c:tickLblPos val="nextTo"/>
        <c:crossAx val="7539527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8600174978127734"/>
          <c:w val="0.89655796150481193"/>
          <c:h val="0.65486559078074424"/>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SCORECARD'!$S$18:$V$18</c:f>
              <c:numCache>
                <c:formatCode>General</c:formatCode>
                <c:ptCount val="4"/>
                <c:pt idx="1">
                  <c:v>0</c:v>
                </c:pt>
                <c:pt idx="2">
                  <c:v>6.76</c:v>
                </c:pt>
                <c:pt idx="3">
                  <c:v>6.76</c:v>
                </c:pt>
              </c:numCache>
            </c:numRef>
          </c:val>
          <c:extLst>
            <c:ext xmlns:c16="http://schemas.microsoft.com/office/drawing/2014/chart" uri="{C3380CC4-5D6E-409C-BE32-E72D297353CC}">
              <c16:uniqueId val="{00000000-FBBC-4778-B1B6-C5BA1EEFB6F7}"/>
            </c:ext>
          </c:extLst>
        </c:ser>
        <c:dLbls>
          <c:showLegendKey val="0"/>
          <c:showVal val="0"/>
          <c:showCatName val="0"/>
          <c:showSerName val="0"/>
          <c:showPercent val="0"/>
          <c:showBubbleSize val="0"/>
        </c:dLbls>
        <c:gapWidth val="50"/>
        <c:axId val="753957216"/>
        <c:axId val="753957776"/>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SCORECARD'!$M$18:$P$18</c:f>
              <c:numCache>
                <c:formatCode>General</c:formatCode>
                <c:ptCount val="4"/>
                <c:pt idx="1">
                  <c:v>0</c:v>
                </c:pt>
                <c:pt idx="2">
                  <c:v>10</c:v>
                </c:pt>
                <c:pt idx="3">
                  <c:v>15</c:v>
                </c:pt>
              </c:numCache>
            </c:numRef>
          </c:val>
          <c:smooth val="0"/>
          <c:extLst>
            <c:ext xmlns:c16="http://schemas.microsoft.com/office/drawing/2014/chart" uri="{C3380CC4-5D6E-409C-BE32-E72D297353CC}">
              <c16:uniqueId val="{00000001-FBBC-4778-B1B6-C5BA1EEFB6F7}"/>
            </c:ext>
          </c:extLst>
        </c:ser>
        <c:dLbls>
          <c:showLegendKey val="0"/>
          <c:showVal val="0"/>
          <c:showCatName val="0"/>
          <c:showSerName val="0"/>
          <c:showPercent val="0"/>
          <c:showBubbleSize val="0"/>
        </c:dLbls>
        <c:marker val="1"/>
        <c:smooth val="0"/>
        <c:axId val="753957216"/>
        <c:axId val="753957776"/>
      </c:lineChart>
      <c:catAx>
        <c:axId val="75395721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53957776"/>
        <c:crosses val="autoZero"/>
        <c:auto val="1"/>
        <c:lblAlgn val="ctr"/>
        <c:lblOffset val="100"/>
        <c:noMultiLvlLbl val="0"/>
      </c:catAx>
      <c:valAx>
        <c:axId val="753957776"/>
        <c:scaling>
          <c:orientation val="minMax"/>
        </c:scaling>
        <c:delete val="1"/>
        <c:axPos val="l"/>
        <c:numFmt formatCode="General" sourceLinked="1"/>
        <c:majorTickMark val="none"/>
        <c:minorTickMark val="none"/>
        <c:tickLblPos val="nextTo"/>
        <c:crossAx val="7539572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17863871310566E-2"/>
          <c:y val="0.19029662108562961"/>
          <c:w val="0.89655796150481193"/>
          <c:h val="0.64050029460603142"/>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SCORECARD'!$S$19:$V$19</c:f>
              <c:numCache>
                <c:formatCode>General</c:formatCode>
                <c:ptCount val="4"/>
                <c:pt idx="3">
                  <c:v>91.5</c:v>
                </c:pt>
              </c:numCache>
            </c:numRef>
          </c:val>
          <c:extLst>
            <c:ext xmlns:c16="http://schemas.microsoft.com/office/drawing/2014/chart" uri="{C3380CC4-5D6E-409C-BE32-E72D297353CC}">
              <c16:uniqueId val="{00000000-85EF-484C-83E5-8F1B2486393A}"/>
            </c:ext>
          </c:extLst>
        </c:ser>
        <c:dLbls>
          <c:showLegendKey val="0"/>
          <c:showVal val="0"/>
          <c:showCatName val="0"/>
          <c:showSerName val="0"/>
          <c:showPercent val="0"/>
          <c:showBubbleSize val="0"/>
        </c:dLbls>
        <c:gapWidth val="50"/>
        <c:axId val="668445936"/>
        <c:axId val="668445376"/>
      </c:barChart>
      <c:lineChart>
        <c:grouping val="stacked"/>
        <c:varyColors val="0"/>
        <c:ser>
          <c:idx val="1"/>
          <c:order val="1"/>
          <c:tx>
            <c:v>Targets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Q1</c:v>
              </c:pt>
              <c:pt idx="1">
                <c:v>Q2</c:v>
              </c:pt>
              <c:pt idx="2">
                <c:v>Q3</c:v>
              </c:pt>
              <c:pt idx="3">
                <c:v>Q4</c:v>
              </c:pt>
            </c:strLit>
          </c:cat>
          <c:val>
            <c:numRef>
              <c:f>'2023 SCORECARD'!$M$19:$P$19</c:f>
              <c:numCache>
                <c:formatCode>General</c:formatCode>
                <c:ptCount val="4"/>
                <c:pt idx="3">
                  <c:v>75</c:v>
                </c:pt>
              </c:numCache>
            </c:numRef>
          </c:val>
          <c:smooth val="0"/>
          <c:extLst>
            <c:ext xmlns:c16="http://schemas.microsoft.com/office/drawing/2014/chart" uri="{C3380CC4-5D6E-409C-BE32-E72D297353CC}">
              <c16:uniqueId val="{00000001-85EF-484C-83E5-8F1B2486393A}"/>
            </c:ext>
          </c:extLst>
        </c:ser>
        <c:dLbls>
          <c:showLegendKey val="0"/>
          <c:showVal val="0"/>
          <c:showCatName val="0"/>
          <c:showSerName val="0"/>
          <c:showPercent val="0"/>
          <c:showBubbleSize val="0"/>
        </c:dLbls>
        <c:marker val="1"/>
        <c:smooth val="0"/>
        <c:axId val="668445936"/>
        <c:axId val="668445376"/>
      </c:lineChart>
      <c:catAx>
        <c:axId val="66844593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68445376"/>
        <c:crosses val="autoZero"/>
        <c:auto val="1"/>
        <c:lblAlgn val="ctr"/>
        <c:lblOffset val="100"/>
        <c:noMultiLvlLbl val="0"/>
      </c:catAx>
      <c:valAx>
        <c:axId val="668445376"/>
        <c:scaling>
          <c:orientation val="minMax"/>
        </c:scaling>
        <c:delete val="1"/>
        <c:axPos val="l"/>
        <c:numFmt formatCode="General" sourceLinked="1"/>
        <c:majorTickMark val="none"/>
        <c:minorTickMark val="none"/>
        <c:tickLblPos val="nextTo"/>
        <c:crossAx val="668445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jpe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1287018</xdr:colOff>
      <xdr:row>1</xdr:row>
      <xdr:rowOff>471688</xdr:rowOff>
    </xdr:to>
    <xdr:pic>
      <xdr:nvPicPr>
        <xdr:cNvPr id="2" name="Picture 1" descr="C:\Users\Rachad B\Documents\My Conferences\~Package to www cooperation\KPI_Mega_Library_Log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642618" cy="89078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88582</xdr:colOff>
      <xdr:row>4</xdr:row>
      <xdr:rowOff>261942</xdr:rowOff>
    </xdr:from>
    <xdr:to>
      <xdr:col>12</xdr:col>
      <xdr:colOff>286702</xdr:colOff>
      <xdr:row>10</xdr:row>
      <xdr:rowOff>277182</xdr:rowOff>
    </xdr:to>
    <xdr:graphicFrame macro="">
      <xdr:nvGraphicFramePr>
        <xdr:cNvPr id="30" name="Chart 29">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88582</xdr:colOff>
      <xdr:row>4</xdr:row>
      <xdr:rowOff>261942</xdr:rowOff>
    </xdr:from>
    <xdr:to>
      <xdr:col>18</xdr:col>
      <xdr:colOff>286702</xdr:colOff>
      <xdr:row>10</xdr:row>
      <xdr:rowOff>277182</xdr:rowOff>
    </xdr:to>
    <xdr:graphicFrame macro="">
      <xdr:nvGraphicFramePr>
        <xdr:cNvPr id="31" name="Chart 30">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126682</xdr:colOff>
      <xdr:row>4</xdr:row>
      <xdr:rowOff>280992</xdr:rowOff>
    </xdr:from>
    <xdr:to>
      <xdr:col>24</xdr:col>
      <xdr:colOff>324802</xdr:colOff>
      <xdr:row>10</xdr:row>
      <xdr:rowOff>296232</xdr:rowOff>
    </xdr:to>
    <xdr:graphicFrame macro="">
      <xdr:nvGraphicFramePr>
        <xdr:cNvPr id="32" name="Chart 31">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107632</xdr:colOff>
      <xdr:row>4</xdr:row>
      <xdr:rowOff>280992</xdr:rowOff>
    </xdr:from>
    <xdr:to>
      <xdr:col>30</xdr:col>
      <xdr:colOff>305752</xdr:colOff>
      <xdr:row>10</xdr:row>
      <xdr:rowOff>296232</xdr:rowOff>
    </xdr:to>
    <xdr:graphicFrame macro="">
      <xdr:nvGraphicFramePr>
        <xdr:cNvPr id="33" name="Chart 32">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145732</xdr:colOff>
      <xdr:row>4</xdr:row>
      <xdr:rowOff>261942</xdr:rowOff>
    </xdr:from>
    <xdr:to>
      <xdr:col>36</xdr:col>
      <xdr:colOff>343852</xdr:colOff>
      <xdr:row>10</xdr:row>
      <xdr:rowOff>277182</xdr:rowOff>
    </xdr:to>
    <xdr:graphicFrame macro="">
      <xdr:nvGraphicFramePr>
        <xdr:cNvPr id="34" name="Chart 33">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23812</xdr:colOff>
      <xdr:row>4</xdr:row>
      <xdr:rowOff>300042</xdr:rowOff>
    </xdr:from>
    <xdr:to>
      <xdr:col>6</xdr:col>
      <xdr:colOff>221932</xdr:colOff>
      <xdr:row>10</xdr:row>
      <xdr:rowOff>261942</xdr:rowOff>
    </xdr:to>
    <xdr:graphicFrame macro="">
      <xdr:nvGraphicFramePr>
        <xdr:cNvPr id="35" name="Chart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121920</xdr:colOff>
      <xdr:row>12</xdr:row>
      <xdr:rowOff>247650</xdr:rowOff>
    </xdr:from>
    <xdr:to>
      <xdr:col>12</xdr:col>
      <xdr:colOff>320040</xdr:colOff>
      <xdr:row>18</xdr:row>
      <xdr:rowOff>262890</xdr:rowOff>
    </xdr:to>
    <xdr:graphicFrame macro="">
      <xdr:nvGraphicFramePr>
        <xdr:cNvPr id="36" name="Chart 35">
          <a:extLst>
            <a:ext uri="{FF2B5EF4-FFF2-40B4-BE49-F238E27FC236}">
              <a16:creationId xmlns:a16="http://schemas.microsoft.com/office/drawing/2014/main"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64770</xdr:colOff>
      <xdr:row>12</xdr:row>
      <xdr:rowOff>247650</xdr:rowOff>
    </xdr:from>
    <xdr:to>
      <xdr:col>18</xdr:col>
      <xdr:colOff>262890</xdr:colOff>
      <xdr:row>18</xdr:row>
      <xdr:rowOff>262890</xdr:rowOff>
    </xdr:to>
    <xdr:graphicFrame macro="">
      <xdr:nvGraphicFramePr>
        <xdr:cNvPr id="37" name="Chart 36">
          <a:extLst>
            <a:ext uri="{FF2B5EF4-FFF2-40B4-BE49-F238E27FC236}">
              <a16:creationId xmlns:a16="http://schemas.microsoft.com/office/drawing/2014/main"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102870</xdr:colOff>
      <xdr:row>12</xdr:row>
      <xdr:rowOff>266700</xdr:rowOff>
    </xdr:from>
    <xdr:to>
      <xdr:col>24</xdr:col>
      <xdr:colOff>300990</xdr:colOff>
      <xdr:row>18</xdr:row>
      <xdr:rowOff>281940</xdr:rowOff>
    </xdr:to>
    <xdr:graphicFrame macro="">
      <xdr:nvGraphicFramePr>
        <xdr:cNvPr id="38" name="Chart 37">
          <a:extLst>
            <a:ext uri="{FF2B5EF4-FFF2-40B4-BE49-F238E27FC236}">
              <a16:creationId xmlns:a16="http://schemas.microsoft.com/office/drawing/2014/main"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25</xdr:col>
      <xdr:colOff>83820</xdr:colOff>
      <xdr:row>12</xdr:row>
      <xdr:rowOff>266700</xdr:rowOff>
    </xdr:from>
    <xdr:to>
      <xdr:col>30</xdr:col>
      <xdr:colOff>281940</xdr:colOff>
      <xdr:row>18</xdr:row>
      <xdr:rowOff>281940</xdr:rowOff>
    </xdr:to>
    <xdr:graphicFrame macro="">
      <xdr:nvGraphicFramePr>
        <xdr:cNvPr id="39" name="Chart 38">
          <a:extLst>
            <a:ext uri="{FF2B5EF4-FFF2-40B4-BE49-F238E27FC236}">
              <a16:creationId xmlns:a16="http://schemas.microsoft.com/office/drawing/2014/main"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31</xdr:col>
      <xdr:colOff>121920</xdr:colOff>
      <xdr:row>12</xdr:row>
      <xdr:rowOff>247650</xdr:rowOff>
    </xdr:from>
    <xdr:to>
      <xdr:col>36</xdr:col>
      <xdr:colOff>320040</xdr:colOff>
      <xdr:row>18</xdr:row>
      <xdr:rowOff>262890</xdr:rowOff>
    </xdr:to>
    <xdr:graphicFrame macro="">
      <xdr:nvGraphicFramePr>
        <xdr:cNvPr id="40" name="Chart 39">
          <a:extLst>
            <a:ext uri="{FF2B5EF4-FFF2-40B4-BE49-F238E27FC236}">
              <a16:creationId xmlns:a16="http://schemas.microsoft.com/office/drawing/2014/main"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57150</xdr:colOff>
      <xdr:row>12</xdr:row>
      <xdr:rowOff>285750</xdr:rowOff>
    </xdr:from>
    <xdr:to>
      <xdr:col>6</xdr:col>
      <xdr:colOff>255270</xdr:colOff>
      <xdr:row>18</xdr:row>
      <xdr:rowOff>247650</xdr:rowOff>
    </xdr:to>
    <xdr:graphicFrame macro="">
      <xdr:nvGraphicFramePr>
        <xdr:cNvPr id="41" name="Chart 40">
          <a:extLst>
            <a:ext uri="{FF2B5EF4-FFF2-40B4-BE49-F238E27FC236}">
              <a16:creationId xmlns:a16="http://schemas.microsoft.com/office/drawing/2014/main"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112394</xdr:colOff>
      <xdr:row>20</xdr:row>
      <xdr:rowOff>238130</xdr:rowOff>
    </xdr:from>
    <xdr:to>
      <xdr:col>12</xdr:col>
      <xdr:colOff>310514</xdr:colOff>
      <xdr:row>26</xdr:row>
      <xdr:rowOff>253370</xdr:rowOff>
    </xdr:to>
    <xdr:graphicFrame macro="">
      <xdr:nvGraphicFramePr>
        <xdr:cNvPr id="42" name="Chart 41">
          <a:extLst>
            <a:ext uri="{FF2B5EF4-FFF2-40B4-BE49-F238E27FC236}">
              <a16:creationId xmlns:a16="http://schemas.microsoft.com/office/drawing/2014/main"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55244</xdr:colOff>
      <xdr:row>20</xdr:row>
      <xdr:rowOff>238130</xdr:rowOff>
    </xdr:from>
    <xdr:to>
      <xdr:col>18</xdr:col>
      <xdr:colOff>253364</xdr:colOff>
      <xdr:row>26</xdr:row>
      <xdr:rowOff>253370</xdr:rowOff>
    </xdr:to>
    <xdr:graphicFrame macro="">
      <xdr:nvGraphicFramePr>
        <xdr:cNvPr id="43" name="Chart 42">
          <a:extLst>
            <a:ext uri="{FF2B5EF4-FFF2-40B4-BE49-F238E27FC236}">
              <a16:creationId xmlns:a16="http://schemas.microsoft.com/office/drawing/2014/main" id="{00000000-0008-0000-0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93344</xdr:colOff>
      <xdr:row>20</xdr:row>
      <xdr:rowOff>257180</xdr:rowOff>
    </xdr:from>
    <xdr:to>
      <xdr:col>24</xdr:col>
      <xdr:colOff>291464</xdr:colOff>
      <xdr:row>26</xdr:row>
      <xdr:rowOff>272420</xdr:rowOff>
    </xdr:to>
    <xdr:graphicFrame macro="">
      <xdr:nvGraphicFramePr>
        <xdr:cNvPr id="44" name="Chart 43">
          <a:extLst>
            <a:ext uri="{FF2B5EF4-FFF2-40B4-BE49-F238E27FC236}">
              <a16:creationId xmlns:a16="http://schemas.microsoft.com/office/drawing/2014/main"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25</xdr:col>
      <xdr:colOff>74294</xdr:colOff>
      <xdr:row>20</xdr:row>
      <xdr:rowOff>257180</xdr:rowOff>
    </xdr:from>
    <xdr:to>
      <xdr:col>30</xdr:col>
      <xdr:colOff>272414</xdr:colOff>
      <xdr:row>26</xdr:row>
      <xdr:rowOff>272420</xdr:rowOff>
    </xdr:to>
    <xdr:graphicFrame macro="">
      <xdr:nvGraphicFramePr>
        <xdr:cNvPr id="45" name="Chart 44">
          <a:extLst>
            <a:ext uri="{FF2B5EF4-FFF2-40B4-BE49-F238E27FC236}">
              <a16:creationId xmlns:a16="http://schemas.microsoft.com/office/drawing/2014/main"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31</xdr:col>
      <xdr:colOff>112394</xdr:colOff>
      <xdr:row>20</xdr:row>
      <xdr:rowOff>238130</xdr:rowOff>
    </xdr:from>
    <xdr:to>
      <xdr:col>36</xdr:col>
      <xdr:colOff>310514</xdr:colOff>
      <xdr:row>26</xdr:row>
      <xdr:rowOff>253370</xdr:rowOff>
    </xdr:to>
    <xdr:graphicFrame macro="">
      <xdr:nvGraphicFramePr>
        <xdr:cNvPr id="46" name="Chart 45">
          <a:extLst>
            <a:ext uri="{FF2B5EF4-FFF2-40B4-BE49-F238E27FC236}">
              <a16:creationId xmlns:a16="http://schemas.microsoft.com/office/drawing/2014/main"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47624</xdr:colOff>
      <xdr:row>20</xdr:row>
      <xdr:rowOff>276230</xdr:rowOff>
    </xdr:from>
    <xdr:to>
      <xdr:col>6</xdr:col>
      <xdr:colOff>245744</xdr:colOff>
      <xdr:row>26</xdr:row>
      <xdr:rowOff>238130</xdr:rowOff>
    </xdr:to>
    <xdr:graphicFrame macro="">
      <xdr:nvGraphicFramePr>
        <xdr:cNvPr id="47" name="Chart 46">
          <a:extLst>
            <a:ext uri="{FF2B5EF4-FFF2-40B4-BE49-F238E27FC236}">
              <a16:creationId xmlns:a16="http://schemas.microsoft.com/office/drawing/2014/main"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112394</xdr:colOff>
      <xdr:row>28</xdr:row>
      <xdr:rowOff>261942</xdr:rowOff>
    </xdr:from>
    <xdr:to>
      <xdr:col>12</xdr:col>
      <xdr:colOff>310514</xdr:colOff>
      <xdr:row>34</xdr:row>
      <xdr:rowOff>277182</xdr:rowOff>
    </xdr:to>
    <xdr:graphicFrame macro="">
      <xdr:nvGraphicFramePr>
        <xdr:cNvPr id="48" name="Chart 47">
          <a:extLst>
            <a:ext uri="{FF2B5EF4-FFF2-40B4-BE49-F238E27FC236}">
              <a16:creationId xmlns:a16="http://schemas.microsoft.com/office/drawing/2014/main"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55244</xdr:colOff>
      <xdr:row>28</xdr:row>
      <xdr:rowOff>261942</xdr:rowOff>
    </xdr:from>
    <xdr:to>
      <xdr:col>18</xdr:col>
      <xdr:colOff>253364</xdr:colOff>
      <xdr:row>34</xdr:row>
      <xdr:rowOff>277182</xdr:rowOff>
    </xdr:to>
    <xdr:graphicFrame macro="">
      <xdr:nvGraphicFramePr>
        <xdr:cNvPr id="49" name="Chart 48">
          <a:extLst>
            <a:ext uri="{FF2B5EF4-FFF2-40B4-BE49-F238E27FC236}">
              <a16:creationId xmlns:a16="http://schemas.microsoft.com/office/drawing/2014/main"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19</xdr:col>
      <xdr:colOff>93344</xdr:colOff>
      <xdr:row>28</xdr:row>
      <xdr:rowOff>280992</xdr:rowOff>
    </xdr:from>
    <xdr:to>
      <xdr:col>24</xdr:col>
      <xdr:colOff>291464</xdr:colOff>
      <xdr:row>34</xdr:row>
      <xdr:rowOff>296232</xdr:rowOff>
    </xdr:to>
    <xdr:graphicFrame macro="">
      <xdr:nvGraphicFramePr>
        <xdr:cNvPr id="50" name="Chart 49">
          <a:extLst>
            <a:ext uri="{FF2B5EF4-FFF2-40B4-BE49-F238E27FC236}">
              <a16:creationId xmlns:a16="http://schemas.microsoft.com/office/drawing/2014/main"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25</xdr:col>
      <xdr:colOff>74294</xdr:colOff>
      <xdr:row>28</xdr:row>
      <xdr:rowOff>280992</xdr:rowOff>
    </xdr:from>
    <xdr:to>
      <xdr:col>30</xdr:col>
      <xdr:colOff>272414</xdr:colOff>
      <xdr:row>34</xdr:row>
      <xdr:rowOff>296232</xdr:rowOff>
    </xdr:to>
    <xdr:graphicFrame macro="">
      <xdr:nvGraphicFramePr>
        <xdr:cNvPr id="51" name="Chart 50">
          <a:extLst>
            <a:ext uri="{FF2B5EF4-FFF2-40B4-BE49-F238E27FC236}">
              <a16:creationId xmlns:a16="http://schemas.microsoft.com/office/drawing/2014/main"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31</xdr:col>
      <xdr:colOff>112394</xdr:colOff>
      <xdr:row>28</xdr:row>
      <xdr:rowOff>261942</xdr:rowOff>
    </xdr:from>
    <xdr:to>
      <xdr:col>36</xdr:col>
      <xdr:colOff>310514</xdr:colOff>
      <xdr:row>34</xdr:row>
      <xdr:rowOff>277182</xdr:rowOff>
    </xdr:to>
    <xdr:graphicFrame macro="">
      <xdr:nvGraphicFramePr>
        <xdr:cNvPr id="52" name="Chart 51">
          <a:extLst>
            <a:ext uri="{FF2B5EF4-FFF2-40B4-BE49-F238E27FC236}">
              <a16:creationId xmlns:a16="http://schemas.microsoft.com/office/drawing/2014/main"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47624</xdr:colOff>
      <xdr:row>28</xdr:row>
      <xdr:rowOff>300042</xdr:rowOff>
    </xdr:from>
    <xdr:to>
      <xdr:col>6</xdr:col>
      <xdr:colOff>245744</xdr:colOff>
      <xdr:row>34</xdr:row>
      <xdr:rowOff>261942</xdr:rowOff>
    </xdr:to>
    <xdr:graphicFrame macro="">
      <xdr:nvGraphicFramePr>
        <xdr:cNvPr id="53" name="Chart 52">
          <a:extLst>
            <a:ext uri="{FF2B5EF4-FFF2-40B4-BE49-F238E27FC236}">
              <a16:creationId xmlns:a16="http://schemas.microsoft.com/office/drawing/2014/main"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0</xdr:row>
      <xdr:rowOff>0</xdr:rowOff>
    </xdr:from>
    <xdr:to>
      <xdr:col>3</xdr:col>
      <xdr:colOff>239268</xdr:colOff>
      <xdr:row>1</xdr:row>
      <xdr:rowOff>471688</xdr:rowOff>
    </xdr:to>
    <xdr:pic>
      <xdr:nvPicPr>
        <xdr:cNvPr id="26" name="Picture 25" descr="C:\Users\Rachad B\Documents\My Conferences\~Package to www cooperation\KPI_Mega_Library_Logo.jpg">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5" cstate="print"/>
        <a:srcRect/>
        <a:stretch>
          <a:fillRect/>
        </a:stretch>
      </xdr:blipFill>
      <xdr:spPr bwMode="auto">
        <a:xfrm>
          <a:off x="0" y="0"/>
          <a:ext cx="2106168" cy="89078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1236218</xdr:colOff>
      <xdr:row>1</xdr:row>
      <xdr:rowOff>478038</xdr:rowOff>
    </xdr:to>
    <xdr:pic>
      <xdr:nvPicPr>
        <xdr:cNvPr id="2" name="Picture 1" descr="C:\Users\Rachad B\Documents\My Conferences\~Package to www cooperation\KPI_Mega_Library_Log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934718" cy="89078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C49"/>
  <sheetViews>
    <sheetView showGridLines="0" tabSelected="1" zoomScale="50" zoomScaleNormal="50" workbookViewId="0">
      <pane xSplit="1" ySplit="8" topLeftCell="B29" activePane="bottomRight" state="frozen"/>
      <selection activeCell="I9" sqref="I9"/>
      <selection pane="topRight" activeCell="I9" sqref="I9"/>
      <selection pane="bottomLeft" activeCell="I9" sqref="I9"/>
      <selection pane="bottomRight" activeCell="Q10" sqref="Q10"/>
    </sheetView>
  </sheetViews>
  <sheetFormatPr defaultColWidth="9.21875" defaultRowHeight="13.8" x14ac:dyDescent="0.25"/>
  <cols>
    <col min="1" max="1" width="5" style="68" customWidth="1"/>
    <col min="2" max="2" width="29.5546875" style="68" customWidth="1"/>
    <col min="3" max="3" width="37.21875" style="68" customWidth="1"/>
    <col min="4" max="4" width="64.21875" style="68" customWidth="1"/>
    <col min="5" max="5" width="37" style="68" customWidth="1"/>
    <col min="6" max="6" width="15.77734375" style="68" customWidth="1"/>
    <col min="7" max="7" width="11.77734375" style="92" customWidth="1"/>
    <col min="8" max="8" width="12.44140625" style="92" customWidth="1"/>
    <col min="9" max="9" width="11.77734375" style="92" customWidth="1"/>
    <col min="10" max="10" width="15.77734375" style="92" customWidth="1"/>
    <col min="11" max="11" width="6.77734375" style="68" customWidth="1"/>
    <col min="12" max="29" width="7.77734375" style="68" customWidth="1"/>
    <col min="30" max="16384" width="9.21875" style="68"/>
  </cols>
  <sheetData>
    <row r="1" spans="1:29" ht="32.549999999999997" customHeight="1" x14ac:dyDescent="0.4">
      <c r="A1" s="54"/>
      <c r="B1" s="54"/>
      <c r="C1" s="54"/>
      <c r="D1" s="175" t="s">
        <v>144</v>
      </c>
      <c r="E1" s="175"/>
      <c r="F1" s="175"/>
      <c r="G1" s="175"/>
      <c r="H1" s="175"/>
      <c r="I1" s="175"/>
      <c r="J1" s="175"/>
      <c r="K1" s="175"/>
      <c r="L1" s="175"/>
      <c r="M1" s="175"/>
      <c r="N1" s="175"/>
      <c r="O1" s="175"/>
      <c r="P1" s="175"/>
      <c r="Q1" s="175"/>
      <c r="R1" s="175"/>
      <c r="S1" s="175"/>
      <c r="T1" s="175"/>
      <c r="U1" s="175"/>
      <c r="V1" s="174" t="s">
        <v>145</v>
      </c>
      <c r="W1" s="174"/>
      <c r="X1" s="174"/>
      <c r="Y1" s="174"/>
      <c r="Z1" s="174"/>
      <c r="AA1" s="174"/>
      <c r="AB1" s="54"/>
      <c r="AC1" s="35" t="s">
        <v>129</v>
      </c>
    </row>
    <row r="2" spans="1:29" ht="52.2" customHeight="1" x14ac:dyDescent="0.3">
      <c r="A2" s="1"/>
      <c r="B2" s="1"/>
      <c r="C2" s="1"/>
      <c r="D2" s="180" t="s">
        <v>146</v>
      </c>
      <c r="E2" s="180"/>
      <c r="F2" s="180"/>
      <c r="G2" s="180"/>
      <c r="H2" s="180"/>
      <c r="I2" s="180"/>
      <c r="J2" s="180"/>
      <c r="K2" s="180"/>
      <c r="L2" s="180"/>
      <c r="M2" s="180"/>
      <c r="N2" s="180"/>
      <c r="O2" s="180"/>
      <c r="P2" s="180"/>
      <c r="Q2" s="180"/>
      <c r="R2" s="180"/>
      <c r="S2" s="180"/>
      <c r="T2" s="180"/>
      <c r="U2" s="180"/>
      <c r="V2" s="174"/>
      <c r="W2" s="174"/>
      <c r="X2" s="174"/>
      <c r="Y2" s="174"/>
      <c r="Z2" s="174"/>
      <c r="AA2" s="174"/>
      <c r="AB2" s="1"/>
      <c r="AC2" s="35" t="s">
        <v>56</v>
      </c>
    </row>
    <row r="3" spans="1:29" ht="9" customHeight="1" x14ac:dyDescent="0.3">
      <c r="A3" s="12"/>
      <c r="B3" s="1"/>
      <c r="C3" s="1"/>
      <c r="D3" s="1"/>
      <c r="E3" s="1"/>
      <c r="F3" s="4"/>
      <c r="G3" s="4"/>
      <c r="H3" s="4"/>
      <c r="I3" s="4"/>
      <c r="J3" s="4"/>
      <c r="K3" s="4"/>
      <c r="L3" s="4"/>
      <c r="M3" s="4"/>
      <c r="N3" s="4"/>
      <c r="O3" s="4"/>
      <c r="P3" s="4"/>
      <c r="Q3" s="4"/>
      <c r="R3" s="4"/>
      <c r="S3" s="4"/>
      <c r="T3" s="1"/>
      <c r="U3" s="1"/>
      <c r="V3" s="1"/>
      <c r="W3" s="1"/>
      <c r="X3" s="1"/>
      <c r="Y3" s="1"/>
      <c r="Z3" s="1"/>
      <c r="AA3" s="1"/>
      <c r="AB3" s="1"/>
      <c r="AC3" s="1"/>
    </row>
    <row r="4" spans="1:29" ht="21" customHeight="1" thickBot="1" x14ac:dyDescent="0.3">
      <c r="A4" s="143" t="s">
        <v>0</v>
      </c>
      <c r="B4" s="5" t="s">
        <v>7</v>
      </c>
      <c r="C4" s="5"/>
      <c r="D4" s="5"/>
      <c r="E4" s="5"/>
      <c r="F4" s="5"/>
      <c r="G4" s="5"/>
      <c r="H4" s="5"/>
      <c r="I4" s="5"/>
      <c r="J4" s="5"/>
      <c r="K4" s="5"/>
      <c r="L4" s="5"/>
      <c r="M4" s="6"/>
      <c r="N4" s="6"/>
      <c r="O4" s="6"/>
      <c r="P4" s="6"/>
      <c r="Q4" s="5"/>
      <c r="R4" s="13" t="s">
        <v>12</v>
      </c>
      <c r="S4" s="7"/>
      <c r="T4" s="2"/>
      <c r="U4" s="2"/>
      <c r="V4" s="2"/>
      <c r="W4" s="2"/>
      <c r="X4" s="2"/>
      <c r="Y4" s="2"/>
      <c r="Z4" s="2"/>
      <c r="AA4" s="2"/>
      <c r="AB4" s="2"/>
      <c r="AC4" s="3"/>
    </row>
    <row r="5" spans="1:29" ht="24" customHeight="1" x14ac:dyDescent="0.25">
      <c r="A5" s="144"/>
      <c r="B5" s="136" t="s">
        <v>13</v>
      </c>
      <c r="C5" s="136"/>
      <c r="D5" s="136"/>
      <c r="E5" s="136"/>
      <c r="F5" s="136"/>
      <c r="G5" s="136"/>
      <c r="H5" s="136"/>
      <c r="I5" s="136"/>
      <c r="J5" s="136"/>
      <c r="K5" s="136"/>
      <c r="L5" s="8" t="s">
        <v>11</v>
      </c>
      <c r="M5" s="9"/>
      <c r="N5" s="9"/>
      <c r="O5" s="9"/>
      <c r="P5" s="9"/>
      <c r="Q5" s="9"/>
      <c r="R5" s="10" t="s">
        <v>9</v>
      </c>
      <c r="S5" s="11"/>
      <c r="T5" s="11"/>
      <c r="U5" s="11"/>
      <c r="V5" s="11"/>
      <c r="W5" s="11"/>
      <c r="X5" s="138" t="s">
        <v>10</v>
      </c>
      <c r="Y5" s="139"/>
      <c r="Z5" s="139"/>
      <c r="AA5" s="139"/>
      <c r="AB5" s="139"/>
      <c r="AC5" s="140"/>
    </row>
    <row r="6" spans="1:29" ht="20.25" customHeight="1" x14ac:dyDescent="0.25">
      <c r="A6" s="144"/>
      <c r="B6" s="142" t="s">
        <v>22</v>
      </c>
      <c r="C6" s="142" t="s">
        <v>28</v>
      </c>
      <c r="D6" s="142" t="s">
        <v>25</v>
      </c>
      <c r="E6" s="176" t="s">
        <v>126</v>
      </c>
      <c r="F6" s="176" t="s">
        <v>8</v>
      </c>
      <c r="G6" s="176" t="s">
        <v>17</v>
      </c>
      <c r="H6" s="176" t="s">
        <v>30</v>
      </c>
      <c r="I6" s="176" t="s">
        <v>19</v>
      </c>
      <c r="J6" s="176" t="s">
        <v>15</v>
      </c>
      <c r="K6" s="177" t="s">
        <v>31</v>
      </c>
      <c r="L6" s="178">
        <v>2022</v>
      </c>
      <c r="M6" s="150">
        <v>2023</v>
      </c>
      <c r="N6" s="150"/>
      <c r="O6" s="150"/>
      <c r="P6" s="151"/>
      <c r="Q6" s="158">
        <v>2023</v>
      </c>
      <c r="R6" s="160">
        <v>2022</v>
      </c>
      <c r="S6" s="152">
        <v>2023</v>
      </c>
      <c r="T6" s="153"/>
      <c r="U6" s="153"/>
      <c r="V6" s="154"/>
      <c r="W6" s="162">
        <v>2023</v>
      </c>
      <c r="X6" s="146">
        <v>2022</v>
      </c>
      <c r="Y6" s="155">
        <v>2023</v>
      </c>
      <c r="Z6" s="156"/>
      <c r="AA6" s="156"/>
      <c r="AB6" s="157"/>
      <c r="AC6" s="148">
        <v>2023</v>
      </c>
    </row>
    <row r="7" spans="1:29" ht="48" customHeight="1" x14ac:dyDescent="0.25">
      <c r="A7" s="145"/>
      <c r="B7" s="142"/>
      <c r="C7" s="142"/>
      <c r="D7" s="142"/>
      <c r="E7" s="176"/>
      <c r="F7" s="176"/>
      <c r="G7" s="176"/>
      <c r="H7" s="176"/>
      <c r="I7" s="176"/>
      <c r="J7" s="176"/>
      <c r="K7" s="177"/>
      <c r="L7" s="179"/>
      <c r="M7" s="20" t="s">
        <v>1</v>
      </c>
      <c r="N7" s="21" t="s">
        <v>2</v>
      </c>
      <c r="O7" s="21" t="s">
        <v>3</v>
      </c>
      <c r="P7" s="21" t="s">
        <v>4</v>
      </c>
      <c r="Q7" s="159"/>
      <c r="R7" s="161"/>
      <c r="S7" s="22" t="s">
        <v>1</v>
      </c>
      <c r="T7" s="22" t="s">
        <v>2</v>
      </c>
      <c r="U7" s="22" t="s">
        <v>3</v>
      </c>
      <c r="V7" s="22" t="s">
        <v>4</v>
      </c>
      <c r="W7" s="163"/>
      <c r="X7" s="147"/>
      <c r="Y7" s="141" t="s">
        <v>1</v>
      </c>
      <c r="Z7" s="141" t="s">
        <v>2</v>
      </c>
      <c r="AA7" s="141" t="s">
        <v>3</v>
      </c>
      <c r="AB7" s="141" t="s">
        <v>4</v>
      </c>
      <c r="AC7" s="149"/>
    </row>
    <row r="8" spans="1:29" ht="19.95" customHeight="1" x14ac:dyDescent="0.25">
      <c r="A8" s="50"/>
      <c r="B8" s="51"/>
      <c r="C8" s="51"/>
      <c r="D8" s="51"/>
      <c r="E8" s="52"/>
      <c r="F8" s="52"/>
      <c r="G8" s="52"/>
      <c r="H8" s="53">
        <f>H15+H22+H29+H36</f>
        <v>1</v>
      </c>
      <c r="I8" s="52"/>
      <c r="J8" s="52"/>
      <c r="K8" s="52"/>
      <c r="L8" s="52"/>
      <c r="M8" s="52"/>
      <c r="N8" s="52"/>
      <c r="O8" s="52"/>
      <c r="P8" s="52"/>
      <c r="Q8" s="52"/>
      <c r="R8" s="52"/>
      <c r="S8" s="52"/>
      <c r="T8" s="52"/>
      <c r="U8" s="52"/>
      <c r="V8" s="52"/>
      <c r="W8" s="52"/>
      <c r="X8" s="31"/>
      <c r="Y8" s="31"/>
      <c r="Z8" s="31">
        <f>((Z15*$H15)+(Z22*$H22)+(Z29*$H29)+(Z36*$H36))/$H8</f>
        <v>1.0628774452269172</v>
      </c>
      <c r="AA8" s="31">
        <f>((AA15*$H15)+(AA22*$H22)+(AA29*$H29)+(AA36*$H36))/$H8</f>
        <v>0.80603810439560442</v>
      </c>
      <c r="AB8" s="31">
        <f>((AB15*$H15)+(AB22*$H22)+(AB29*$H29)+(AB36*$H36))/$H8</f>
        <v>0.93290796151337241</v>
      </c>
      <c r="AC8" s="32">
        <f>((AC15*$H15)+(AC22*$H22)+(AC29*$H29)+(AC36*$H36))/$H8</f>
        <v>0.93290796151337241</v>
      </c>
    </row>
    <row r="9" spans="1:29" s="83" customFormat="1" ht="75" customHeight="1" x14ac:dyDescent="0.3">
      <c r="A9" s="171" t="s">
        <v>21</v>
      </c>
      <c r="B9" s="129" t="s">
        <v>74</v>
      </c>
      <c r="C9" s="129" t="s">
        <v>131</v>
      </c>
      <c r="D9" s="129" t="s">
        <v>57</v>
      </c>
      <c r="E9" s="129" t="s">
        <v>130</v>
      </c>
      <c r="F9" s="130" t="s">
        <v>58</v>
      </c>
      <c r="G9" s="131" t="s">
        <v>59</v>
      </c>
      <c r="H9" s="132">
        <v>0.2</v>
      </c>
      <c r="I9" s="133" t="s">
        <v>60</v>
      </c>
      <c r="J9" s="133" t="s">
        <v>66</v>
      </c>
      <c r="K9" s="134" t="s">
        <v>62</v>
      </c>
      <c r="L9" s="135"/>
      <c r="M9" s="133"/>
      <c r="N9" s="133">
        <v>90</v>
      </c>
      <c r="O9" s="133">
        <v>90</v>
      </c>
      <c r="P9" s="133">
        <v>90</v>
      </c>
      <c r="Q9" s="133">
        <v>90</v>
      </c>
      <c r="R9" s="14"/>
      <c r="S9" s="15"/>
      <c r="T9" s="15">
        <v>71</v>
      </c>
      <c r="U9" s="15">
        <v>90</v>
      </c>
      <c r="V9" s="15">
        <v>73</v>
      </c>
      <c r="W9" s="16">
        <v>73</v>
      </c>
      <c r="X9" s="17" t="str">
        <f t="shared" ref="X9:X14" si="0">IF(L9="","0",IF(R9="","00",IF(AND(L9&lt;0,$K9="I",R9&lt;0),(L9/R9),IF(AND(L9&lt;0,$K9="D",R9&lt;0),(R9/L9),IF(AND(L9&gt;0,$K9="D",R9&lt;0),-(L9/R9),IF(AND(L9=0,R9=0),1,IF(AND(R9=0,$K9="D"),1,IF(AND(L9=0,$K9="I"),1,IF($K9="D",L9/R9,R9/L9)))))))))</f>
        <v>0</v>
      </c>
      <c r="Y9" s="17" t="str">
        <f>IF(M9="","0",IF(S9="","00",IF(AND(M9&lt;0,$K9="I",S9&lt;0),(M9/S9),IF(AND(M9&lt;0,$K9="D",S9&lt;0),(S9/M9),IF(AND(M9&gt;0,$K9="D",S9&lt;0),-(M9/S9),IF(AND(M9=0,S9=0),1,IF(AND(S9=0,$K9="D"),1,IF(AND(M9=0,$K9="I"),1,IF($K9="D",M9/S9,S9/M9)))))))))</f>
        <v>0</v>
      </c>
      <c r="Z9" s="17">
        <f t="shared" ref="Z9:Z14" si="1">IF(N9="","0",IF(T9="","00",IF(AND(N9&lt;0,$K9="I",T9&lt;0),(N9/T9),IF(AND(N9&lt;0,$K9="D",T9&lt;0),(T9/N9),IF(AND(N9&gt;0,$K9="D",T9&lt;0),-(N9/T9),IF(AND(N9=0,T9=0),1,IF(AND(T9=0,$K9="D"),1,IF(AND(N9=0,$K9="I"),1,IF($K9="D",N9/T9,T9/N9)))))))))</f>
        <v>1.267605633802817</v>
      </c>
      <c r="AA9" s="17">
        <f t="shared" ref="AA9:AA14" si="2">IF(O9="","0",IF(U9="","00",IF(AND(O9&lt;0,$K9="I",U9&lt;0),(O9/U9),IF(AND(O9&lt;0,$K9="D",U9&lt;0),(U9/O9),IF(AND(O9&gt;0,$K9="D",U9&lt;0),-(O9/U9),IF(AND(O9=0,U9=0),1,IF(AND(U9=0,$K9="D"),1,IF(AND(O9=0,$K9="I"),1,IF($K9="D",O9/U9,U9/O9)))))))))</f>
        <v>1</v>
      </c>
      <c r="AB9" s="17">
        <f t="shared" ref="AB9:AB14" si="3">IF(P9="","0",IF(V9="","00",IF(AND(P9&lt;0,$K9="I",V9&lt;0),(P9/V9),IF(AND(P9&lt;0,$K9="D",V9&lt;0),(V9/P9),IF(AND(P9&gt;0,$K9="D",V9&lt;0),-(P9/V9),IF(AND(P9=0,V9=0),1,IF(AND(V9=0,$K9="D"),1,IF(AND(P9=0,$K9="I"),1,IF($K9="D",P9/V9,V9/P9)))))))))</f>
        <v>1.2328767123287672</v>
      </c>
      <c r="AC9" s="17">
        <f t="shared" ref="AC9:AC14" si="4">IF(Q9="","0",IF(W9="","00",IF(AND(Q9&lt;0,$K9="I",W9&lt;0),(Q9/W9),IF(AND(Q9&lt;0,$K9="D",W9&lt;0),(W9/Q9),IF(AND(Q9&gt;0,$K9="D",W9&lt;0),-(Q9/W9),IF(AND(Q9=0,W9=0),1,IF(AND(W9=0,$K9="D"),1,IF(AND(Q9=0,$K9="I"),1,IF($K9="D",Q9/W9,W9/Q9)))))))))</f>
        <v>1.2328767123287672</v>
      </c>
    </row>
    <row r="10" spans="1:29" s="83" customFormat="1" ht="75" customHeight="1" x14ac:dyDescent="0.3">
      <c r="A10" s="172"/>
      <c r="B10" s="129" t="s">
        <v>74</v>
      </c>
      <c r="C10" s="129" t="s">
        <v>63</v>
      </c>
      <c r="D10" s="129" t="s">
        <v>64</v>
      </c>
      <c r="E10" s="129" t="s">
        <v>120</v>
      </c>
      <c r="F10" s="130" t="s">
        <v>65</v>
      </c>
      <c r="G10" s="131" t="s">
        <v>59</v>
      </c>
      <c r="H10" s="132">
        <v>0.1</v>
      </c>
      <c r="I10" s="133" t="s">
        <v>60</v>
      </c>
      <c r="J10" s="133" t="s">
        <v>66</v>
      </c>
      <c r="K10" s="134" t="s">
        <v>62</v>
      </c>
      <c r="L10" s="135"/>
      <c r="M10" s="133"/>
      <c r="N10" s="133">
        <v>100</v>
      </c>
      <c r="O10" s="133">
        <v>100</v>
      </c>
      <c r="P10" s="133">
        <v>100</v>
      </c>
      <c r="Q10" s="133">
        <v>100</v>
      </c>
      <c r="R10" s="14"/>
      <c r="S10" s="15">
        <v>66</v>
      </c>
      <c r="T10" s="15">
        <v>80</v>
      </c>
      <c r="U10" s="15">
        <v>78</v>
      </c>
      <c r="V10" s="15">
        <v>84</v>
      </c>
      <c r="W10" s="16">
        <v>84</v>
      </c>
      <c r="X10" s="17" t="str">
        <f t="shared" si="0"/>
        <v>0</v>
      </c>
      <c r="Y10" s="17" t="str">
        <f t="shared" ref="Y10:Y14" si="5">IF(M10="","0",IF(S10="","00",IF(AND(M10&lt;0,$K10="I",S10&lt;0),(M10/S10),IF(AND(M10&lt;0,$K10="D",S10&lt;0),(S10/M10),IF(AND(M10&gt;0,$K10="D",S10&lt;0),-(M10/S10),IF(AND(M10=0,S10=0),1,IF(AND(S10=0,$K10="D"),1,IF(AND(M10=0,$K10="I"),1,IF($K10="D",M10/S10,S10/M10)))))))))</f>
        <v>0</v>
      </c>
      <c r="Z10" s="17">
        <f t="shared" si="1"/>
        <v>1.25</v>
      </c>
      <c r="AA10" s="17">
        <f t="shared" si="2"/>
        <v>1.2820512820512822</v>
      </c>
      <c r="AB10" s="17">
        <f t="shared" si="3"/>
        <v>1.1904761904761905</v>
      </c>
      <c r="AC10" s="17">
        <f t="shared" si="4"/>
        <v>1.1904761904761905</v>
      </c>
    </row>
    <row r="11" spans="1:29" s="83" customFormat="1" ht="75" customHeight="1" x14ac:dyDescent="0.3">
      <c r="A11" s="172"/>
      <c r="B11" s="129" t="s">
        <v>75</v>
      </c>
      <c r="C11" s="129" t="s">
        <v>67</v>
      </c>
      <c r="D11" s="129" t="s">
        <v>68</v>
      </c>
      <c r="E11" s="129" t="s">
        <v>69</v>
      </c>
      <c r="F11" s="130" t="s">
        <v>70</v>
      </c>
      <c r="G11" s="131" t="s">
        <v>59</v>
      </c>
      <c r="H11" s="132">
        <v>7.0000000000000007E-2</v>
      </c>
      <c r="I11" s="133" t="s">
        <v>71</v>
      </c>
      <c r="J11" s="133" t="s">
        <v>72</v>
      </c>
      <c r="K11" s="134" t="s">
        <v>73</v>
      </c>
      <c r="L11" s="135"/>
      <c r="M11" s="133"/>
      <c r="N11" s="133"/>
      <c r="O11" s="133">
        <v>25</v>
      </c>
      <c r="P11" s="133">
        <v>50</v>
      </c>
      <c r="Q11" s="133">
        <v>50</v>
      </c>
      <c r="R11" s="14"/>
      <c r="S11" s="15"/>
      <c r="T11" s="15"/>
      <c r="U11" s="15">
        <v>0</v>
      </c>
      <c r="V11" s="15">
        <v>0</v>
      </c>
      <c r="W11" s="16">
        <v>0</v>
      </c>
      <c r="X11" s="17" t="str">
        <f t="shared" si="0"/>
        <v>0</v>
      </c>
      <c r="Y11" s="17" t="str">
        <f t="shared" si="5"/>
        <v>0</v>
      </c>
      <c r="Z11" s="17" t="str">
        <f t="shared" si="1"/>
        <v>0</v>
      </c>
      <c r="AA11" s="17">
        <f t="shared" si="2"/>
        <v>0</v>
      </c>
      <c r="AB11" s="17">
        <f t="shared" si="3"/>
        <v>0</v>
      </c>
      <c r="AC11" s="17">
        <f t="shared" si="4"/>
        <v>0</v>
      </c>
    </row>
    <row r="12" spans="1:29" s="83" customFormat="1" ht="46.95" hidden="1" customHeight="1" x14ac:dyDescent="0.3">
      <c r="A12" s="172"/>
      <c r="B12" s="129"/>
      <c r="C12" s="129"/>
      <c r="D12" s="129"/>
      <c r="E12" s="129"/>
      <c r="F12" s="130"/>
      <c r="G12" s="131"/>
      <c r="H12" s="132"/>
      <c r="I12" s="133"/>
      <c r="J12" s="133"/>
      <c r="K12" s="134"/>
      <c r="L12" s="135"/>
      <c r="M12" s="133"/>
      <c r="N12" s="133"/>
      <c r="O12" s="133"/>
      <c r="P12" s="133"/>
      <c r="Q12" s="133"/>
      <c r="R12" s="14"/>
      <c r="S12" s="15"/>
      <c r="T12" s="15"/>
      <c r="U12" s="15"/>
      <c r="V12" s="15"/>
      <c r="W12" s="16"/>
      <c r="X12" s="17" t="str">
        <f t="shared" si="0"/>
        <v>0</v>
      </c>
      <c r="Y12" s="17" t="str">
        <f t="shared" si="5"/>
        <v>0</v>
      </c>
      <c r="Z12" s="17" t="str">
        <f t="shared" si="1"/>
        <v>0</v>
      </c>
      <c r="AA12" s="17" t="str">
        <f t="shared" si="2"/>
        <v>0</v>
      </c>
      <c r="AB12" s="17" t="str">
        <f t="shared" si="3"/>
        <v>0</v>
      </c>
      <c r="AC12" s="17" t="str">
        <f t="shared" si="4"/>
        <v>0</v>
      </c>
    </row>
    <row r="13" spans="1:29" s="83" customFormat="1" ht="46.95" hidden="1" customHeight="1" x14ac:dyDescent="0.3">
      <c r="A13" s="172"/>
      <c r="B13" s="129"/>
      <c r="C13" s="129"/>
      <c r="D13" s="129"/>
      <c r="E13" s="129"/>
      <c r="F13" s="130"/>
      <c r="G13" s="131"/>
      <c r="H13" s="132"/>
      <c r="I13" s="133"/>
      <c r="J13" s="133"/>
      <c r="K13" s="134"/>
      <c r="L13" s="135"/>
      <c r="M13" s="133"/>
      <c r="N13" s="133"/>
      <c r="O13" s="133"/>
      <c r="P13" s="133"/>
      <c r="Q13" s="133"/>
      <c r="R13" s="14"/>
      <c r="S13" s="15"/>
      <c r="T13" s="15"/>
      <c r="U13" s="15"/>
      <c r="V13" s="15"/>
      <c r="W13" s="16"/>
      <c r="X13" s="17" t="str">
        <f t="shared" si="0"/>
        <v>0</v>
      </c>
      <c r="Y13" s="17" t="str">
        <f t="shared" si="5"/>
        <v>0</v>
      </c>
      <c r="Z13" s="17" t="str">
        <f t="shared" si="1"/>
        <v>0</v>
      </c>
      <c r="AA13" s="17" t="str">
        <f t="shared" si="2"/>
        <v>0</v>
      </c>
      <c r="AB13" s="17" t="str">
        <f t="shared" si="3"/>
        <v>0</v>
      </c>
      <c r="AC13" s="17" t="str">
        <f t="shared" si="4"/>
        <v>0</v>
      </c>
    </row>
    <row r="14" spans="1:29" s="83" customFormat="1" ht="46.95" hidden="1" customHeight="1" x14ac:dyDescent="0.3">
      <c r="A14" s="172"/>
      <c r="B14" s="129"/>
      <c r="C14" s="129"/>
      <c r="D14" s="129"/>
      <c r="E14" s="129"/>
      <c r="F14" s="130"/>
      <c r="G14" s="131"/>
      <c r="H14" s="132"/>
      <c r="I14" s="133"/>
      <c r="J14" s="133"/>
      <c r="K14" s="134"/>
      <c r="L14" s="135"/>
      <c r="M14" s="133"/>
      <c r="N14" s="133"/>
      <c r="O14" s="133"/>
      <c r="P14" s="133"/>
      <c r="Q14" s="133"/>
      <c r="R14" s="14"/>
      <c r="S14" s="15"/>
      <c r="T14" s="15"/>
      <c r="U14" s="15"/>
      <c r="V14" s="15"/>
      <c r="W14" s="16"/>
      <c r="X14" s="19" t="str">
        <f t="shared" si="0"/>
        <v>0</v>
      </c>
      <c r="Y14" s="18" t="str">
        <f t="shared" si="5"/>
        <v>0</v>
      </c>
      <c r="Z14" s="18" t="str">
        <f t="shared" si="1"/>
        <v>0</v>
      </c>
      <c r="AA14" s="18" t="str">
        <f t="shared" si="2"/>
        <v>0</v>
      </c>
      <c r="AB14" s="18" t="str">
        <f t="shared" si="3"/>
        <v>0</v>
      </c>
      <c r="AC14" s="18" t="str">
        <f t="shared" si="4"/>
        <v>0</v>
      </c>
    </row>
    <row r="15" spans="1:29" ht="19.95" customHeight="1" x14ac:dyDescent="0.25">
      <c r="A15" s="56"/>
      <c r="B15" s="118"/>
      <c r="C15" s="119"/>
      <c r="D15" s="119"/>
      <c r="E15" s="120"/>
      <c r="F15" s="58"/>
      <c r="G15" s="58"/>
      <c r="H15" s="29">
        <f>SUM(H9:H14)</f>
        <v>0.37000000000000005</v>
      </c>
      <c r="I15" s="58"/>
      <c r="J15" s="58"/>
      <c r="K15" s="57"/>
      <c r="L15" s="29"/>
      <c r="M15" s="29">
        <f>IF(M9="",0,$H9)+IF(M10="",0,$H10)+IF(M11="",0,$H11)+IF(M12="",0,$H12)+IF(M13="",0,$H13)+IF(M14="",0,$H14)</f>
        <v>0</v>
      </c>
      <c r="N15" s="29">
        <f t="shared" ref="N15:Q15" si="6">IF(N9="",0,$H9)+IF(N10="",0,$H10)+IF(N11="",0,$H11)+IF(N12="",0,$H12)+IF(N13="",0,$H13)+IF(N14="",0,$H14)</f>
        <v>0.30000000000000004</v>
      </c>
      <c r="O15" s="29">
        <f t="shared" si="6"/>
        <v>0.37000000000000005</v>
      </c>
      <c r="P15" s="29">
        <f t="shared" si="6"/>
        <v>0.37000000000000005</v>
      </c>
      <c r="Q15" s="29">
        <f t="shared" si="6"/>
        <v>0.37000000000000005</v>
      </c>
      <c r="R15" s="58"/>
      <c r="S15" s="58"/>
      <c r="T15" s="58"/>
      <c r="U15" s="58"/>
      <c r="V15" s="58"/>
      <c r="W15" s="58"/>
      <c r="X15" s="29"/>
      <c r="Y15" s="29"/>
      <c r="Z15" s="29">
        <f t="shared" ref="Z15:AC15" si="7">((Z9*$H9)+(Z10*$H10)+(Z11*$H11)+(Z12*$H12)+(Z13*$H13)+(Z14*$H14))/N15</f>
        <v>1.261737089201878</v>
      </c>
      <c r="AA15" s="29">
        <f t="shared" si="7"/>
        <v>0.88704088704088702</v>
      </c>
      <c r="AB15" s="29">
        <f t="shared" si="7"/>
        <v>0.98817016625235787</v>
      </c>
      <c r="AC15" s="30">
        <f t="shared" si="7"/>
        <v>0.98817016625235787</v>
      </c>
    </row>
    <row r="16" spans="1:29" s="83" customFormat="1" ht="75" customHeight="1" x14ac:dyDescent="0.3">
      <c r="A16" s="169" t="s">
        <v>20</v>
      </c>
      <c r="B16" s="129" t="s">
        <v>87</v>
      </c>
      <c r="C16" s="129" t="s">
        <v>76</v>
      </c>
      <c r="D16" s="129" t="s">
        <v>77</v>
      </c>
      <c r="E16" s="129" t="s">
        <v>128</v>
      </c>
      <c r="F16" s="130" t="s">
        <v>58</v>
      </c>
      <c r="G16" s="131" t="s">
        <v>59</v>
      </c>
      <c r="H16" s="132">
        <v>0.15</v>
      </c>
      <c r="I16" s="133" t="s">
        <v>60</v>
      </c>
      <c r="J16" s="133" t="s">
        <v>61</v>
      </c>
      <c r="K16" s="134" t="s">
        <v>73</v>
      </c>
      <c r="L16" s="135"/>
      <c r="M16" s="133"/>
      <c r="N16" s="133">
        <v>90</v>
      </c>
      <c r="O16" s="133">
        <v>90</v>
      </c>
      <c r="P16" s="133">
        <v>90</v>
      </c>
      <c r="Q16" s="133">
        <v>90</v>
      </c>
      <c r="R16" s="14"/>
      <c r="S16" s="15"/>
      <c r="T16" s="15">
        <v>100</v>
      </c>
      <c r="U16" s="15">
        <v>48</v>
      </c>
      <c r="V16" s="15">
        <v>58</v>
      </c>
      <c r="W16" s="16">
        <v>58</v>
      </c>
      <c r="X16" s="17" t="str">
        <f t="shared" ref="X16:X21" si="8">IF(L16="","0",IF(R16="","00",IF(AND(L16&lt;0,$K16="I",R16&lt;0),(L16/R16),IF(AND(L16&lt;0,$K16="D",R16&lt;0),(R16/L16),IF(AND(L16&gt;0,$K16="D",R16&lt;0),-(L16/R16),IF(AND(L16=0,R16=0),1,IF(AND(R16=0,$K16="D"),1,IF(AND(L16=0,$K16="I"),1,IF($K16="D",L16/R16,R16/L16)))))))))</f>
        <v>0</v>
      </c>
      <c r="Y16" s="17" t="str">
        <f>IF(M16="","0",IF(S16="","00",IF(AND(M16&lt;0,$K16="I",S16&lt;0),(M16/S16),IF(AND(M16&lt;0,$K16="D",S16&lt;0),(S16/M16),IF(AND(M16&gt;0,$K16="D",S16&lt;0),-(M16/S16),IF(AND(M16=0,S16=0),1,IF(AND(S16=0,$K16="D"),1,IF(AND(M16=0,$K16="I"),1,IF($K16="D",M16/S16,S16/M16)))))))))</f>
        <v>0</v>
      </c>
      <c r="Z16" s="17">
        <f t="shared" ref="Z16:Z21" si="9">IF(N16="","0",IF(T16="","00",IF(AND(N16&lt;0,$K16="I",T16&lt;0),(N16/T16),IF(AND(N16&lt;0,$K16="D",T16&lt;0),(T16/N16),IF(AND(N16&gt;0,$K16="D",T16&lt;0),-(N16/T16),IF(AND(N16=0,T16=0),1,IF(AND(T16=0,$K16="D"),1,IF(AND(N16=0,$K16="I"),1,IF($K16="D",N16/T16,T16/N16)))))))))</f>
        <v>1.1111111111111112</v>
      </c>
      <c r="AA16" s="17">
        <f t="shared" ref="AA16:AA21" si="10">IF(O16="","0",IF(U16="","00",IF(AND(O16&lt;0,$K16="I",U16&lt;0),(O16/U16),IF(AND(O16&lt;0,$K16="D",U16&lt;0),(U16/O16),IF(AND(O16&gt;0,$K16="D",U16&lt;0),-(O16/U16),IF(AND(O16=0,U16=0),1,IF(AND(U16=0,$K16="D"),1,IF(AND(O16=0,$K16="I"),1,IF($K16="D",O16/U16,U16/O16)))))))))</f>
        <v>0.53333333333333333</v>
      </c>
      <c r="AB16" s="17">
        <f t="shared" ref="AB16:AB21" si="11">IF(P16="","0",IF(V16="","00",IF(AND(P16&lt;0,$K16="I",V16&lt;0),(P16/V16),IF(AND(P16&lt;0,$K16="D",V16&lt;0),(V16/P16),IF(AND(P16&gt;0,$K16="D",V16&lt;0),-(P16/V16),IF(AND(P16=0,V16=0),1,IF(AND(V16=0,$K16="D"),1,IF(AND(P16=0,$K16="I"),1,IF($K16="D",P16/V16,V16/P16)))))))))</f>
        <v>0.64444444444444449</v>
      </c>
      <c r="AC16" s="17">
        <f t="shared" ref="AC16:AC21" si="12">IF(Q16="","0",IF(W16="","00",IF(AND(Q16&lt;0,$K16="I",W16&lt;0),(Q16/W16),IF(AND(Q16&lt;0,$K16="D",W16&lt;0),(W16/Q16),IF(AND(Q16&gt;0,$K16="D",W16&lt;0),-(Q16/W16),IF(AND(Q16=0,W16=0),1,IF(AND(W16=0,$K16="D"),1,IF(AND(Q16=0,$K16="I"),1,IF($K16="D",Q16/W16,W16/Q16)))))))))</f>
        <v>0.64444444444444449</v>
      </c>
    </row>
    <row r="17" spans="1:29" s="83" customFormat="1" ht="75" customHeight="1" x14ac:dyDescent="0.3">
      <c r="A17" s="170"/>
      <c r="B17" s="129" t="s">
        <v>87</v>
      </c>
      <c r="C17" s="129" t="s">
        <v>125</v>
      </c>
      <c r="D17" s="129" t="s">
        <v>78</v>
      </c>
      <c r="E17" s="129" t="s">
        <v>127</v>
      </c>
      <c r="F17" s="130" t="s">
        <v>58</v>
      </c>
      <c r="G17" s="131" t="s">
        <v>59</v>
      </c>
      <c r="H17" s="132">
        <v>0.05</v>
      </c>
      <c r="I17" s="133" t="s">
        <v>79</v>
      </c>
      <c r="J17" s="133" t="s">
        <v>61</v>
      </c>
      <c r="K17" s="134" t="s">
        <v>73</v>
      </c>
      <c r="L17" s="135"/>
      <c r="M17" s="133"/>
      <c r="N17" s="133">
        <v>1</v>
      </c>
      <c r="O17" s="133">
        <v>7</v>
      </c>
      <c r="P17" s="133">
        <v>10</v>
      </c>
      <c r="Q17" s="133">
        <v>10</v>
      </c>
      <c r="R17" s="14"/>
      <c r="S17" s="15"/>
      <c r="T17" s="15">
        <v>1</v>
      </c>
      <c r="U17" s="15">
        <v>5</v>
      </c>
      <c r="V17" s="15">
        <v>9</v>
      </c>
      <c r="W17" s="16">
        <v>9</v>
      </c>
      <c r="X17" s="17" t="str">
        <f t="shared" si="8"/>
        <v>0</v>
      </c>
      <c r="Y17" s="17" t="str">
        <f t="shared" ref="Y17:Y21" si="13">IF(M17="","0",IF(S17="","00",IF(AND(M17&lt;0,$K17="I",S17&lt;0),(M17/S17),IF(AND(M17&lt;0,$K17="D",S17&lt;0),(S17/M17),IF(AND(M17&gt;0,$K17="D",S17&lt;0),-(M17/S17),IF(AND(M17=0,S17=0),1,IF(AND(S17=0,$K17="D"),1,IF(AND(M17=0,$K17="I"),1,IF($K17="D",M17/S17,S17/M17)))))))))</f>
        <v>0</v>
      </c>
      <c r="Z17" s="17">
        <f t="shared" si="9"/>
        <v>1</v>
      </c>
      <c r="AA17" s="17">
        <f t="shared" si="10"/>
        <v>0.7142857142857143</v>
      </c>
      <c r="AB17" s="17">
        <f t="shared" si="11"/>
        <v>0.9</v>
      </c>
      <c r="AC17" s="17">
        <f t="shared" si="12"/>
        <v>0.9</v>
      </c>
    </row>
    <row r="18" spans="1:29" s="83" customFormat="1" ht="75" customHeight="1" x14ac:dyDescent="0.3">
      <c r="A18" s="170"/>
      <c r="B18" s="129" t="s">
        <v>88</v>
      </c>
      <c r="C18" s="129" t="s">
        <v>121</v>
      </c>
      <c r="D18" s="129" t="s">
        <v>80</v>
      </c>
      <c r="E18" s="129" t="s">
        <v>81</v>
      </c>
      <c r="F18" s="130" t="s">
        <v>82</v>
      </c>
      <c r="G18" s="131" t="s">
        <v>59</v>
      </c>
      <c r="H18" s="132">
        <v>0.05</v>
      </c>
      <c r="I18" s="133" t="s">
        <v>83</v>
      </c>
      <c r="J18" s="133" t="s">
        <v>72</v>
      </c>
      <c r="K18" s="134" t="s">
        <v>73</v>
      </c>
      <c r="L18" s="135"/>
      <c r="M18" s="133"/>
      <c r="N18" s="133">
        <v>0</v>
      </c>
      <c r="O18" s="133">
        <v>10</v>
      </c>
      <c r="P18" s="133">
        <v>15</v>
      </c>
      <c r="Q18" s="133">
        <v>15</v>
      </c>
      <c r="R18" s="14"/>
      <c r="S18" s="15"/>
      <c r="T18" s="15">
        <v>0</v>
      </c>
      <c r="U18" s="15">
        <v>6.76</v>
      </c>
      <c r="V18" s="15">
        <v>6.76</v>
      </c>
      <c r="W18" s="16">
        <v>6.76</v>
      </c>
      <c r="X18" s="17" t="str">
        <f t="shared" si="8"/>
        <v>0</v>
      </c>
      <c r="Y18" s="17" t="str">
        <f t="shared" si="13"/>
        <v>0</v>
      </c>
      <c r="Z18" s="17">
        <f t="shared" si="9"/>
        <v>1</v>
      </c>
      <c r="AA18" s="17">
        <f t="shared" si="10"/>
        <v>0.67599999999999993</v>
      </c>
      <c r="AB18" s="17">
        <f t="shared" si="11"/>
        <v>0.45066666666666666</v>
      </c>
      <c r="AC18" s="17">
        <f t="shared" si="12"/>
        <v>0.45066666666666666</v>
      </c>
    </row>
    <row r="19" spans="1:29" s="83" customFormat="1" ht="75" customHeight="1" x14ac:dyDescent="0.3">
      <c r="A19" s="170"/>
      <c r="B19" s="129" t="s">
        <v>88</v>
      </c>
      <c r="C19" s="129" t="s">
        <v>122</v>
      </c>
      <c r="D19" s="129" t="s">
        <v>84</v>
      </c>
      <c r="E19" s="129" t="s">
        <v>85</v>
      </c>
      <c r="F19" s="130" t="s">
        <v>86</v>
      </c>
      <c r="G19" s="131" t="s">
        <v>109</v>
      </c>
      <c r="H19" s="132">
        <v>0.05</v>
      </c>
      <c r="I19" s="133" t="s">
        <v>60</v>
      </c>
      <c r="J19" s="133" t="s">
        <v>113</v>
      </c>
      <c r="K19" s="134" t="s">
        <v>73</v>
      </c>
      <c r="L19" s="135"/>
      <c r="M19" s="133"/>
      <c r="N19" s="133"/>
      <c r="O19" s="133"/>
      <c r="P19" s="133">
        <v>75</v>
      </c>
      <c r="Q19" s="133">
        <v>75</v>
      </c>
      <c r="R19" s="14"/>
      <c r="S19" s="15"/>
      <c r="T19" s="15"/>
      <c r="U19" s="15"/>
      <c r="V19" s="15">
        <f>(84+99)/2</f>
        <v>91.5</v>
      </c>
      <c r="W19" s="16">
        <f>(84+99)/2</f>
        <v>91.5</v>
      </c>
      <c r="X19" s="17" t="str">
        <f t="shared" si="8"/>
        <v>0</v>
      </c>
      <c r="Y19" s="17" t="str">
        <f t="shared" si="13"/>
        <v>0</v>
      </c>
      <c r="Z19" s="17" t="str">
        <f t="shared" si="9"/>
        <v>0</v>
      </c>
      <c r="AA19" s="17" t="str">
        <f t="shared" si="10"/>
        <v>0</v>
      </c>
      <c r="AB19" s="17">
        <f t="shared" si="11"/>
        <v>1.22</v>
      </c>
      <c r="AC19" s="17">
        <f t="shared" si="12"/>
        <v>1.22</v>
      </c>
    </row>
    <row r="20" spans="1:29" s="83" customFormat="1" ht="46.95" hidden="1" customHeight="1" x14ac:dyDescent="0.3">
      <c r="A20" s="170"/>
      <c r="B20" s="129"/>
      <c r="C20" s="129"/>
      <c r="D20" s="129"/>
      <c r="E20" s="129"/>
      <c r="F20" s="130"/>
      <c r="G20" s="131"/>
      <c r="H20" s="132"/>
      <c r="I20" s="133"/>
      <c r="J20" s="133"/>
      <c r="K20" s="134"/>
      <c r="L20" s="135"/>
      <c r="M20" s="133"/>
      <c r="N20" s="133"/>
      <c r="O20" s="133"/>
      <c r="P20" s="133"/>
      <c r="Q20" s="133"/>
      <c r="R20" s="14"/>
      <c r="S20" s="15"/>
      <c r="T20" s="15"/>
      <c r="U20" s="15"/>
      <c r="V20" s="15"/>
      <c r="W20" s="16"/>
      <c r="X20" s="17" t="str">
        <f t="shared" si="8"/>
        <v>0</v>
      </c>
      <c r="Y20" s="17" t="str">
        <f t="shared" si="13"/>
        <v>0</v>
      </c>
      <c r="Z20" s="17" t="str">
        <f t="shared" si="9"/>
        <v>0</v>
      </c>
      <c r="AA20" s="17" t="str">
        <f t="shared" si="10"/>
        <v>0</v>
      </c>
      <c r="AB20" s="17" t="str">
        <f t="shared" si="11"/>
        <v>0</v>
      </c>
      <c r="AC20" s="17" t="str">
        <f t="shared" si="12"/>
        <v>0</v>
      </c>
    </row>
    <row r="21" spans="1:29" s="83" customFormat="1" ht="46.95" hidden="1" customHeight="1" x14ac:dyDescent="0.3">
      <c r="A21" s="170"/>
      <c r="B21" s="129"/>
      <c r="C21" s="129"/>
      <c r="D21" s="129"/>
      <c r="E21" s="129"/>
      <c r="F21" s="130"/>
      <c r="G21" s="131"/>
      <c r="H21" s="132"/>
      <c r="I21" s="133"/>
      <c r="J21" s="133"/>
      <c r="K21" s="134"/>
      <c r="L21" s="135"/>
      <c r="M21" s="133"/>
      <c r="N21" s="133"/>
      <c r="O21" s="133"/>
      <c r="P21" s="133"/>
      <c r="Q21" s="133"/>
      <c r="R21" s="14"/>
      <c r="S21" s="15"/>
      <c r="T21" s="15"/>
      <c r="U21" s="15"/>
      <c r="V21" s="15"/>
      <c r="W21" s="16"/>
      <c r="X21" s="19" t="str">
        <f t="shared" si="8"/>
        <v>0</v>
      </c>
      <c r="Y21" s="18" t="str">
        <f t="shared" si="13"/>
        <v>0</v>
      </c>
      <c r="Z21" s="18" t="str">
        <f t="shared" si="9"/>
        <v>0</v>
      </c>
      <c r="AA21" s="18" t="str">
        <f t="shared" si="10"/>
        <v>0</v>
      </c>
      <c r="AB21" s="18" t="str">
        <f t="shared" si="11"/>
        <v>0</v>
      </c>
      <c r="AC21" s="18" t="str">
        <f t="shared" si="12"/>
        <v>0</v>
      </c>
    </row>
    <row r="22" spans="1:29" ht="19.95" customHeight="1" x14ac:dyDescent="0.25">
      <c r="A22" s="59"/>
      <c r="B22" s="121"/>
      <c r="C22" s="122"/>
      <c r="D22" s="122"/>
      <c r="E22" s="123"/>
      <c r="F22" s="61"/>
      <c r="G22" s="61"/>
      <c r="H22" s="23">
        <f>SUM(H16:H21)</f>
        <v>0.3</v>
      </c>
      <c r="I22" s="61"/>
      <c r="J22" s="61"/>
      <c r="K22" s="60"/>
      <c r="L22" s="23"/>
      <c r="M22" s="23">
        <f>IF(M16="",0,$H16)+IF(M17="",0,$H17)+IF(M18="",0,$H18)+IF(M19="",0,$H19)+IF(M20="",0,$H20)+IF(M21="",0,$H21)</f>
        <v>0</v>
      </c>
      <c r="N22" s="23">
        <f t="shared" ref="N22:Q22" si="14">IF(N16="",0,$H16)+IF(N17="",0,$H17)+IF(N18="",0,$H18)+IF(N19="",0,$H19)+IF(N20="",0,$H20)+IF(N21="",0,$H21)</f>
        <v>0.25</v>
      </c>
      <c r="O22" s="23">
        <f t="shared" si="14"/>
        <v>0.25</v>
      </c>
      <c r="P22" s="23">
        <f t="shared" si="14"/>
        <v>0.3</v>
      </c>
      <c r="Q22" s="23">
        <f t="shared" si="14"/>
        <v>0.3</v>
      </c>
      <c r="R22" s="61"/>
      <c r="S22" s="61"/>
      <c r="T22" s="61"/>
      <c r="U22" s="61"/>
      <c r="V22" s="61"/>
      <c r="W22" s="61"/>
      <c r="X22" s="23"/>
      <c r="Y22" s="23"/>
      <c r="Z22" s="23">
        <f t="shared" ref="Z22:AC22" si="15">((Z16*$H16)+(Z17*$H17)+(Z18*$H18)+(Z19*$H19)+(Z20*$H20)+(Z21*$H21))/N22</f>
        <v>1.0666666666666667</v>
      </c>
      <c r="AA22" s="23">
        <f t="shared" si="15"/>
        <v>0.59805714285714284</v>
      </c>
      <c r="AB22" s="23">
        <f t="shared" si="15"/>
        <v>0.7506666666666667</v>
      </c>
      <c r="AC22" s="24">
        <f t="shared" si="15"/>
        <v>0.7506666666666667</v>
      </c>
    </row>
    <row r="23" spans="1:29" s="83" customFormat="1" ht="75" customHeight="1" x14ac:dyDescent="0.3">
      <c r="A23" s="167" t="s">
        <v>14</v>
      </c>
      <c r="B23" s="129" t="s">
        <v>97</v>
      </c>
      <c r="C23" s="129" t="s">
        <v>132</v>
      </c>
      <c r="D23" s="129" t="s">
        <v>89</v>
      </c>
      <c r="E23" s="129" t="s">
        <v>118</v>
      </c>
      <c r="F23" s="130" t="s">
        <v>90</v>
      </c>
      <c r="G23" s="131" t="s">
        <v>59</v>
      </c>
      <c r="H23" s="132">
        <v>7.0000000000000007E-2</v>
      </c>
      <c r="I23" s="133" t="s">
        <v>114</v>
      </c>
      <c r="J23" s="133" t="s">
        <v>90</v>
      </c>
      <c r="K23" s="134" t="s">
        <v>62</v>
      </c>
      <c r="L23" s="135"/>
      <c r="M23" s="133"/>
      <c r="N23" s="133">
        <v>1.5</v>
      </c>
      <c r="O23" s="133">
        <v>1.5</v>
      </c>
      <c r="P23" s="133">
        <v>1.5</v>
      </c>
      <c r="Q23" s="133">
        <v>1.5</v>
      </c>
      <c r="R23" s="14"/>
      <c r="S23" s="15"/>
      <c r="T23" s="15">
        <v>0</v>
      </c>
      <c r="U23" s="15">
        <v>0</v>
      </c>
      <c r="V23" s="15">
        <v>0</v>
      </c>
      <c r="W23" s="16">
        <v>0</v>
      </c>
      <c r="X23" s="17" t="str">
        <f t="shared" ref="X23:X28" si="16">IF(L23="","0",IF(R23="","00",IF(AND(L23&lt;0,$K23="I",R23&lt;0),(L23/R23),IF(AND(L23&lt;0,$K23="D",R23&lt;0),(R23/L23),IF(AND(L23&gt;0,$K23="D",R23&lt;0),-(L23/R23),IF(AND(L23=0,R23=0),1,IF(AND(R23=0,$K23="D"),1,IF(AND(L23=0,$K23="I"),1,IF($K23="D",L23/R23,R23/L23)))))))))</f>
        <v>0</v>
      </c>
      <c r="Y23" s="17" t="str">
        <f>IF(M23="","0",IF(S23="","00",IF(AND(M23&lt;0,$K23="I",S23&lt;0),(M23/S23),IF(AND(M23&lt;0,$K23="D",S23&lt;0),(S23/M23),IF(AND(M23&gt;0,$K23="D",S23&lt;0),-(M23/S23),IF(AND(M23=0,S23=0),1,IF(AND(S23=0,$K23="D"),1,IF(AND(M23=0,$K23="I"),1,IF($K23="D",M23/S23,S23/M23)))))))))</f>
        <v>0</v>
      </c>
      <c r="Z23" s="17">
        <f t="shared" ref="Z23:Z28" si="17">IF(N23="","0",IF(T23="","00",IF(AND(N23&lt;0,$K23="I",T23&lt;0),(N23/T23),IF(AND(N23&lt;0,$K23="D",T23&lt;0),(T23/N23),IF(AND(N23&gt;0,$K23="D",T23&lt;0),-(N23/T23),IF(AND(N23=0,T23=0),1,IF(AND(T23=0,$K23="D"),1,IF(AND(N23=0,$K23="I"),1,IF($K23="D",N23/T23,T23/N23)))))))))</f>
        <v>1</v>
      </c>
      <c r="AA23" s="17">
        <f t="shared" ref="AA23:AA28" si="18">IF(O23="","0",IF(U23="","00",IF(AND(O23&lt;0,$K23="I",U23&lt;0),(O23/U23),IF(AND(O23&lt;0,$K23="D",U23&lt;0),(U23/O23),IF(AND(O23&gt;0,$K23="D",U23&lt;0),-(O23/U23),IF(AND(O23=0,U23=0),1,IF(AND(U23=0,$K23="D"),1,IF(AND(O23=0,$K23="I"),1,IF($K23="D",O23/U23,U23/O23)))))))))</f>
        <v>1</v>
      </c>
      <c r="AB23" s="17">
        <f t="shared" ref="AB23:AB28" si="19">IF(P23="","0",IF(V23="","00",IF(AND(P23&lt;0,$K23="I",V23&lt;0),(P23/V23),IF(AND(P23&lt;0,$K23="D",V23&lt;0),(V23/P23),IF(AND(P23&gt;0,$K23="D",V23&lt;0),-(P23/V23),IF(AND(P23=0,V23=0),1,IF(AND(V23=0,$K23="D"),1,IF(AND(P23=0,$K23="I"),1,IF($K23="D",P23/V23,V23/P23)))))))))</f>
        <v>1</v>
      </c>
      <c r="AC23" s="17">
        <f t="shared" ref="AC23:AC28" si="20">IF(Q23="","0",IF(W23="","00",IF(AND(Q23&lt;0,$K23="I",W23&lt;0),(Q23/W23),IF(AND(Q23&lt;0,$K23="D",W23&lt;0),(W23/Q23),IF(AND(Q23&gt;0,$K23="D",W23&lt;0),-(Q23/W23),IF(AND(Q23=0,W23=0),1,IF(AND(W23=0,$K23="D"),1,IF(AND(Q23=0,$K23="I"),1,IF($K23="D",Q23/W23,W23/Q23)))))))))</f>
        <v>1</v>
      </c>
    </row>
    <row r="24" spans="1:29" s="83" customFormat="1" ht="75" customHeight="1" x14ac:dyDescent="0.3">
      <c r="A24" s="168"/>
      <c r="B24" s="129" t="s">
        <v>97</v>
      </c>
      <c r="C24" s="129" t="s">
        <v>123</v>
      </c>
      <c r="D24" s="129" t="s">
        <v>91</v>
      </c>
      <c r="E24" s="129" t="s">
        <v>117</v>
      </c>
      <c r="F24" s="130" t="s">
        <v>90</v>
      </c>
      <c r="G24" s="131" t="s">
        <v>59</v>
      </c>
      <c r="H24" s="132">
        <v>0.05</v>
      </c>
      <c r="I24" s="133" t="s">
        <v>60</v>
      </c>
      <c r="J24" s="133" t="s">
        <v>90</v>
      </c>
      <c r="K24" s="134" t="s">
        <v>73</v>
      </c>
      <c r="L24" s="135"/>
      <c r="M24" s="133"/>
      <c r="N24" s="133">
        <v>50</v>
      </c>
      <c r="O24" s="133">
        <v>65</v>
      </c>
      <c r="P24" s="133">
        <v>80</v>
      </c>
      <c r="Q24" s="133">
        <v>80</v>
      </c>
      <c r="R24" s="14"/>
      <c r="S24" s="15"/>
      <c r="T24" s="15">
        <v>0</v>
      </c>
      <c r="U24" s="15">
        <v>0</v>
      </c>
      <c r="V24" s="15">
        <v>80</v>
      </c>
      <c r="W24" s="16">
        <v>80</v>
      </c>
      <c r="X24" s="17" t="str">
        <f t="shared" si="16"/>
        <v>0</v>
      </c>
      <c r="Y24" s="17" t="str">
        <f t="shared" ref="Y24:Y28" si="21">IF(M24="","0",IF(S24="","00",IF(AND(M24&lt;0,$K24="I",S24&lt;0),(M24/S24),IF(AND(M24&lt;0,$K24="D",S24&lt;0),(S24/M24),IF(AND(M24&gt;0,$K24="D",S24&lt;0),-(M24/S24),IF(AND(M24=0,S24=0),1,IF(AND(S24=0,$K24="D"),1,IF(AND(M24=0,$K24="I"),1,IF($K24="D",M24/S24,S24/M24)))))))))</f>
        <v>0</v>
      </c>
      <c r="Z24" s="17">
        <f t="shared" si="17"/>
        <v>0</v>
      </c>
      <c r="AA24" s="17">
        <f t="shared" si="18"/>
        <v>0</v>
      </c>
      <c r="AB24" s="17">
        <f t="shared" si="19"/>
        <v>1</v>
      </c>
      <c r="AC24" s="17">
        <f t="shared" si="20"/>
        <v>1</v>
      </c>
    </row>
    <row r="25" spans="1:29" s="83" customFormat="1" ht="75" customHeight="1" x14ac:dyDescent="0.3">
      <c r="A25" s="168"/>
      <c r="B25" s="129" t="s">
        <v>98</v>
      </c>
      <c r="C25" s="129" t="s">
        <v>124</v>
      </c>
      <c r="D25" s="129" t="s">
        <v>92</v>
      </c>
      <c r="E25" s="129" t="s">
        <v>119</v>
      </c>
      <c r="F25" s="130" t="s">
        <v>90</v>
      </c>
      <c r="G25" s="131" t="s">
        <v>59</v>
      </c>
      <c r="H25" s="132">
        <v>0.03</v>
      </c>
      <c r="I25" s="133" t="s">
        <v>93</v>
      </c>
      <c r="J25" s="133" t="s">
        <v>90</v>
      </c>
      <c r="K25" s="134" t="s">
        <v>73</v>
      </c>
      <c r="L25" s="135"/>
      <c r="M25" s="133"/>
      <c r="N25" s="133">
        <v>1</v>
      </c>
      <c r="O25" s="133">
        <v>2</v>
      </c>
      <c r="P25" s="133">
        <v>3</v>
      </c>
      <c r="Q25" s="133">
        <v>3</v>
      </c>
      <c r="R25" s="14"/>
      <c r="S25" s="15"/>
      <c r="T25" s="15">
        <v>0</v>
      </c>
      <c r="U25" s="15">
        <v>2</v>
      </c>
      <c r="V25" s="15">
        <v>2</v>
      </c>
      <c r="W25" s="16">
        <v>2</v>
      </c>
      <c r="X25" s="17" t="str">
        <f t="shared" si="16"/>
        <v>0</v>
      </c>
      <c r="Y25" s="17" t="str">
        <f t="shared" si="21"/>
        <v>0</v>
      </c>
      <c r="Z25" s="17">
        <f t="shared" si="17"/>
        <v>0</v>
      </c>
      <c r="AA25" s="17">
        <f t="shared" si="18"/>
        <v>1</v>
      </c>
      <c r="AB25" s="17">
        <f t="shared" si="19"/>
        <v>0.66666666666666663</v>
      </c>
      <c r="AC25" s="17">
        <f t="shared" si="20"/>
        <v>0.66666666666666663</v>
      </c>
    </row>
    <row r="26" spans="1:29" s="83" customFormat="1" ht="75" customHeight="1" x14ac:dyDescent="0.3">
      <c r="A26" s="168"/>
      <c r="B26" s="129" t="s">
        <v>98</v>
      </c>
      <c r="C26" s="129" t="s">
        <v>94</v>
      </c>
      <c r="D26" s="129" t="s">
        <v>95</v>
      </c>
      <c r="E26" s="129" t="s">
        <v>115</v>
      </c>
      <c r="F26" s="130" t="s">
        <v>90</v>
      </c>
      <c r="G26" s="131" t="s">
        <v>59</v>
      </c>
      <c r="H26" s="132">
        <v>0.05</v>
      </c>
      <c r="I26" s="133" t="s">
        <v>60</v>
      </c>
      <c r="J26" s="133" t="s">
        <v>96</v>
      </c>
      <c r="K26" s="134" t="s">
        <v>73</v>
      </c>
      <c r="L26" s="135"/>
      <c r="M26" s="133"/>
      <c r="N26" s="133">
        <v>40</v>
      </c>
      <c r="O26" s="133">
        <v>60</v>
      </c>
      <c r="P26" s="133">
        <v>85</v>
      </c>
      <c r="Q26" s="133">
        <v>85</v>
      </c>
      <c r="R26" s="14"/>
      <c r="S26" s="15"/>
      <c r="T26" s="15">
        <v>31</v>
      </c>
      <c r="U26" s="15">
        <v>35</v>
      </c>
      <c r="V26" s="15">
        <v>68</v>
      </c>
      <c r="W26" s="16">
        <v>68</v>
      </c>
      <c r="X26" s="17" t="str">
        <f t="shared" si="16"/>
        <v>0</v>
      </c>
      <c r="Y26" s="17" t="str">
        <f t="shared" si="21"/>
        <v>0</v>
      </c>
      <c r="Z26" s="17">
        <f t="shared" si="17"/>
        <v>0.77500000000000002</v>
      </c>
      <c r="AA26" s="17">
        <f t="shared" si="18"/>
        <v>0.58333333333333337</v>
      </c>
      <c r="AB26" s="17">
        <f t="shared" si="19"/>
        <v>0.8</v>
      </c>
      <c r="AC26" s="17">
        <f t="shared" si="20"/>
        <v>0.8</v>
      </c>
    </row>
    <row r="27" spans="1:29" s="83" customFormat="1" ht="46.95" hidden="1" customHeight="1" x14ac:dyDescent="0.3">
      <c r="A27" s="168"/>
      <c r="B27" s="129"/>
      <c r="C27" s="129"/>
      <c r="D27" s="129"/>
      <c r="E27" s="129"/>
      <c r="F27" s="130"/>
      <c r="G27" s="131"/>
      <c r="H27" s="132"/>
      <c r="I27" s="133"/>
      <c r="J27" s="133"/>
      <c r="K27" s="134"/>
      <c r="L27" s="135"/>
      <c r="M27" s="133"/>
      <c r="N27" s="133"/>
      <c r="O27" s="133"/>
      <c r="P27" s="133"/>
      <c r="Q27" s="133"/>
      <c r="R27" s="14"/>
      <c r="S27" s="15"/>
      <c r="T27" s="15"/>
      <c r="U27" s="15"/>
      <c r="V27" s="15"/>
      <c r="W27" s="16"/>
      <c r="X27" s="17" t="str">
        <f t="shared" si="16"/>
        <v>0</v>
      </c>
      <c r="Y27" s="17" t="str">
        <f t="shared" si="21"/>
        <v>0</v>
      </c>
      <c r="Z27" s="17" t="str">
        <f t="shared" si="17"/>
        <v>0</v>
      </c>
      <c r="AA27" s="17" t="str">
        <f t="shared" si="18"/>
        <v>0</v>
      </c>
      <c r="AB27" s="17" t="str">
        <f t="shared" si="19"/>
        <v>0</v>
      </c>
      <c r="AC27" s="17" t="str">
        <f t="shared" si="20"/>
        <v>0</v>
      </c>
    </row>
    <row r="28" spans="1:29" s="83" customFormat="1" ht="46.95" hidden="1" customHeight="1" x14ac:dyDescent="0.3">
      <c r="A28" s="168"/>
      <c r="B28" s="129"/>
      <c r="C28" s="129"/>
      <c r="D28" s="129"/>
      <c r="E28" s="129"/>
      <c r="F28" s="130"/>
      <c r="G28" s="131"/>
      <c r="H28" s="132"/>
      <c r="I28" s="133"/>
      <c r="J28" s="133"/>
      <c r="K28" s="134"/>
      <c r="L28" s="135"/>
      <c r="M28" s="133"/>
      <c r="N28" s="133"/>
      <c r="O28" s="133"/>
      <c r="P28" s="133"/>
      <c r="Q28" s="133"/>
      <c r="R28" s="14"/>
      <c r="S28" s="15"/>
      <c r="T28" s="15"/>
      <c r="U28" s="15"/>
      <c r="V28" s="15"/>
      <c r="W28" s="16"/>
      <c r="X28" s="19" t="str">
        <f t="shared" si="16"/>
        <v>0</v>
      </c>
      <c r="Y28" s="18" t="str">
        <f t="shared" si="21"/>
        <v>0</v>
      </c>
      <c r="Z28" s="18" t="str">
        <f t="shared" si="17"/>
        <v>0</v>
      </c>
      <c r="AA28" s="18" t="str">
        <f t="shared" si="18"/>
        <v>0</v>
      </c>
      <c r="AB28" s="18" t="str">
        <f t="shared" si="19"/>
        <v>0</v>
      </c>
      <c r="AC28" s="18" t="str">
        <f t="shared" si="20"/>
        <v>0</v>
      </c>
    </row>
    <row r="29" spans="1:29" ht="19.95" customHeight="1" x14ac:dyDescent="0.25">
      <c r="A29" s="62"/>
      <c r="B29" s="124"/>
      <c r="C29" s="125"/>
      <c r="D29" s="125"/>
      <c r="E29" s="126"/>
      <c r="F29" s="64"/>
      <c r="G29" s="64"/>
      <c r="H29" s="25">
        <f>SUM(H23:H28)</f>
        <v>0.2</v>
      </c>
      <c r="I29" s="64"/>
      <c r="J29" s="64"/>
      <c r="K29" s="63"/>
      <c r="L29" s="25"/>
      <c r="M29" s="25">
        <f>IF(M23="",0,$H23)+IF(M24="",0,$H24)+IF(M25="",0,$H25)+IF(M26="",0,$H26)+IF(M27="",0,$H27)+IF(M28="",0,$H28)</f>
        <v>0</v>
      </c>
      <c r="N29" s="25">
        <f t="shared" ref="N29:Q29" si="22">IF(N23="",0,$H23)+IF(N24="",0,$H24)+IF(N25="",0,$H25)+IF(N26="",0,$H26)+IF(N27="",0,$H27)+IF(N28="",0,$H28)</f>
        <v>0.2</v>
      </c>
      <c r="O29" s="25">
        <f t="shared" si="22"/>
        <v>0.2</v>
      </c>
      <c r="P29" s="25">
        <f t="shared" si="22"/>
        <v>0.2</v>
      </c>
      <c r="Q29" s="25">
        <f t="shared" si="22"/>
        <v>0.2</v>
      </c>
      <c r="R29" s="64"/>
      <c r="S29" s="64"/>
      <c r="T29" s="64"/>
      <c r="U29" s="64"/>
      <c r="V29" s="64"/>
      <c r="W29" s="64"/>
      <c r="X29" s="25"/>
      <c r="Y29" s="25"/>
      <c r="Z29" s="25">
        <f t="shared" ref="Z29:AC29" si="23">((Z23*$H23)+(Z24*$H24)+(Z25*$H25)+(Z26*$H26)+(Z27*$H27)+(Z28*$H28))/N29</f>
        <v>0.54375000000000007</v>
      </c>
      <c r="AA29" s="25">
        <f t="shared" si="23"/>
        <v>0.64583333333333337</v>
      </c>
      <c r="AB29" s="25">
        <f t="shared" si="23"/>
        <v>0.9</v>
      </c>
      <c r="AC29" s="26">
        <f t="shared" si="23"/>
        <v>0.9</v>
      </c>
    </row>
    <row r="30" spans="1:29" s="83" customFormat="1" ht="75" customHeight="1" x14ac:dyDescent="0.3">
      <c r="A30" s="165" t="s">
        <v>112</v>
      </c>
      <c r="B30" s="129" t="s">
        <v>110</v>
      </c>
      <c r="C30" s="129" t="s">
        <v>99</v>
      </c>
      <c r="D30" s="129" t="s">
        <v>100</v>
      </c>
      <c r="E30" s="129" t="s">
        <v>116</v>
      </c>
      <c r="F30" s="130" t="s">
        <v>65</v>
      </c>
      <c r="G30" s="131" t="s">
        <v>59</v>
      </c>
      <c r="H30" s="132">
        <v>0.05</v>
      </c>
      <c r="I30" s="133" t="s">
        <v>60</v>
      </c>
      <c r="J30" s="133" t="s">
        <v>101</v>
      </c>
      <c r="K30" s="134" t="s">
        <v>73</v>
      </c>
      <c r="L30" s="135">
        <v>67</v>
      </c>
      <c r="M30" s="133"/>
      <c r="N30" s="133">
        <v>45</v>
      </c>
      <c r="O30" s="133">
        <v>45</v>
      </c>
      <c r="P30" s="133">
        <v>45</v>
      </c>
      <c r="Q30" s="133">
        <v>45</v>
      </c>
      <c r="R30" s="14">
        <v>67</v>
      </c>
      <c r="S30" s="15">
        <v>69</v>
      </c>
      <c r="T30" s="15">
        <v>67</v>
      </c>
      <c r="U30" s="15">
        <v>66</v>
      </c>
      <c r="V30" s="15">
        <v>63</v>
      </c>
      <c r="W30" s="16">
        <v>63</v>
      </c>
      <c r="X30" s="17">
        <f t="shared" ref="X30:X35" si="24">IF(L30="","0",IF(R30="","00",IF(AND(L30&lt;0,$K30="I",R30&lt;0),(L30/R30),IF(AND(L30&lt;0,$K30="D",R30&lt;0),(R30/L30),IF(AND(L30&gt;0,$K30="D",R30&lt;0),-(L30/R30),IF(AND(L30=0,R30=0),1,IF(AND(R30=0,$K30="D"),1,IF(AND(L30=0,$K30="I"),1,IF($K30="D",L30/R30,R30/L30)))))))))</f>
        <v>1</v>
      </c>
      <c r="Y30" s="17" t="str">
        <f>IF(M30="","0",IF(S30="","00",IF(AND(M30&lt;0,$K30="I",S30&lt;0),(M30/S30),IF(AND(M30&lt;0,$K30="D",S30&lt;0),(S30/M30),IF(AND(M30&gt;0,$K30="D",S30&lt;0),-(M30/S30),IF(AND(M30=0,S30=0),1,IF(AND(S30=0,$K30="D"),1,IF(AND(M30=0,$K30="I"),1,IF($K30="D",M30/S30,S30/M30)))))))))</f>
        <v>0</v>
      </c>
      <c r="Z30" s="17">
        <f t="shared" ref="Z30:Z35" si="25">IF(N30="","0",IF(T30="","00",IF(AND(N30&lt;0,$K30="I",T30&lt;0),(N30/T30),IF(AND(N30&lt;0,$K30="D",T30&lt;0),(T30/N30),IF(AND(N30&gt;0,$K30="D",T30&lt;0),-(N30/T30),IF(AND(N30=0,T30=0),1,IF(AND(T30=0,$K30="D"),1,IF(AND(N30=0,$K30="I"),1,IF($K30="D",N30/T30,T30/N30)))))))))</f>
        <v>1.4888888888888889</v>
      </c>
      <c r="AA30" s="17">
        <f t="shared" ref="AA30:AA35" si="26">IF(O30="","0",IF(U30="","00",IF(AND(O30&lt;0,$K30="I",U30&lt;0),(O30/U30),IF(AND(O30&lt;0,$K30="D",U30&lt;0),(U30/O30),IF(AND(O30&gt;0,$K30="D",U30&lt;0),-(O30/U30),IF(AND(O30=0,U30=0),1,IF(AND(U30=0,$K30="D"),1,IF(AND(O30=0,$K30="I"),1,IF($K30="D",O30/U30,U30/O30)))))))))</f>
        <v>1.4666666666666666</v>
      </c>
      <c r="AB30" s="17">
        <f t="shared" ref="AB30:AB35" si="27">IF(P30="","0",IF(V30="","00",IF(AND(P30&lt;0,$K30="I",V30&lt;0),(P30/V30),IF(AND(P30&lt;0,$K30="D",V30&lt;0),(V30/P30),IF(AND(P30&gt;0,$K30="D",V30&lt;0),-(P30/V30),IF(AND(P30=0,V30=0),1,IF(AND(V30=0,$K30="D"),1,IF(AND(P30=0,$K30="I"),1,IF($K30="D",P30/V30,V30/P30)))))))))</f>
        <v>1.4</v>
      </c>
      <c r="AC30" s="17">
        <f t="shared" ref="AC30:AC35" si="28">IF(Q30="","0",IF(W30="","00",IF(AND(Q30&lt;0,$K30="I",W30&lt;0),(Q30/W30),IF(AND(Q30&lt;0,$K30="D",W30&lt;0),(W30/Q30),IF(AND(Q30&gt;0,$K30="D",W30&lt;0),-(Q30/W30),IF(AND(Q30=0,W30=0),1,IF(AND(W30=0,$K30="D"),1,IF(AND(Q30=0,$K30="I"),1,IF($K30="D",Q30/W30,W30/Q30)))))))))</f>
        <v>1.4</v>
      </c>
    </row>
    <row r="31" spans="1:29" s="83" customFormat="1" ht="75" customHeight="1" x14ac:dyDescent="0.3">
      <c r="A31" s="166"/>
      <c r="B31" s="129" t="s">
        <v>110</v>
      </c>
      <c r="C31" s="129" t="s">
        <v>102</v>
      </c>
      <c r="D31" s="129" t="s">
        <v>103</v>
      </c>
      <c r="E31" s="129" t="s">
        <v>133</v>
      </c>
      <c r="F31" s="130" t="s">
        <v>65</v>
      </c>
      <c r="G31" s="131" t="s">
        <v>59</v>
      </c>
      <c r="H31" s="132">
        <v>0.03</v>
      </c>
      <c r="I31" s="133" t="s">
        <v>104</v>
      </c>
      <c r="J31" s="133" t="s">
        <v>101</v>
      </c>
      <c r="K31" s="134" t="s">
        <v>73</v>
      </c>
      <c r="L31" s="135"/>
      <c r="M31" s="133">
        <v>5</v>
      </c>
      <c r="N31" s="133">
        <v>10</v>
      </c>
      <c r="O31" s="133">
        <v>15</v>
      </c>
      <c r="P31" s="133">
        <v>20</v>
      </c>
      <c r="Q31" s="133">
        <v>20</v>
      </c>
      <c r="R31" s="14"/>
      <c r="S31" s="15">
        <f>20.4/4</f>
        <v>5.0999999999999996</v>
      </c>
      <c r="T31" s="15">
        <f>(17.6/4)+S31</f>
        <v>9.5</v>
      </c>
      <c r="U31" s="15">
        <v>15.41</v>
      </c>
      <c r="V31" s="15">
        <f>9.98+15.41</f>
        <v>25.39</v>
      </c>
      <c r="W31" s="16">
        <v>25.39</v>
      </c>
      <c r="X31" s="17" t="str">
        <f t="shared" si="24"/>
        <v>0</v>
      </c>
      <c r="Y31" s="17">
        <f t="shared" ref="Y31:Y35" si="29">IF(M31="","0",IF(S31="","00",IF(AND(M31&lt;0,$K31="I",S31&lt;0),(M31/S31),IF(AND(M31&lt;0,$K31="D",S31&lt;0),(S31/M31),IF(AND(M31&gt;0,$K31="D",S31&lt;0),-(M31/S31),IF(AND(M31=0,S31=0),1,IF(AND(S31=0,$K31="D"),1,IF(AND(M31=0,$K31="I"),1,IF($K31="D",M31/S31,S31/M31)))))))))</f>
        <v>1.02</v>
      </c>
      <c r="Z31" s="17">
        <f t="shared" si="25"/>
        <v>0.95</v>
      </c>
      <c r="AA31" s="17">
        <f t="shared" si="26"/>
        <v>1.0273333333333334</v>
      </c>
      <c r="AB31" s="17">
        <f t="shared" si="27"/>
        <v>1.2695000000000001</v>
      </c>
      <c r="AC31" s="17">
        <f t="shared" si="28"/>
        <v>1.2695000000000001</v>
      </c>
    </row>
    <row r="32" spans="1:29" s="83" customFormat="1" ht="75" customHeight="1" x14ac:dyDescent="0.3">
      <c r="A32" s="166"/>
      <c r="B32" s="129" t="s">
        <v>111</v>
      </c>
      <c r="C32" s="129" t="s">
        <v>105</v>
      </c>
      <c r="D32" s="129" t="s">
        <v>106</v>
      </c>
      <c r="E32" s="129" t="s">
        <v>107</v>
      </c>
      <c r="F32" s="130" t="s">
        <v>108</v>
      </c>
      <c r="G32" s="131" t="s">
        <v>109</v>
      </c>
      <c r="H32" s="132">
        <v>0.05</v>
      </c>
      <c r="I32" s="133" t="s">
        <v>60</v>
      </c>
      <c r="J32" s="133" t="s">
        <v>101</v>
      </c>
      <c r="K32" s="134" t="s">
        <v>73</v>
      </c>
      <c r="L32" s="135"/>
      <c r="M32" s="133"/>
      <c r="N32" s="133"/>
      <c r="O32" s="133"/>
      <c r="P32" s="133">
        <v>75</v>
      </c>
      <c r="Q32" s="133">
        <v>75</v>
      </c>
      <c r="R32" s="14"/>
      <c r="S32" s="15"/>
      <c r="T32" s="15"/>
      <c r="U32" s="15"/>
      <c r="V32" s="15">
        <v>81</v>
      </c>
      <c r="W32" s="16">
        <v>81</v>
      </c>
      <c r="X32" s="17" t="str">
        <f t="shared" si="24"/>
        <v>0</v>
      </c>
      <c r="Y32" s="17" t="str">
        <f t="shared" si="29"/>
        <v>0</v>
      </c>
      <c r="Z32" s="17" t="str">
        <f t="shared" si="25"/>
        <v>0</v>
      </c>
      <c r="AA32" s="17" t="str">
        <f t="shared" si="26"/>
        <v>0</v>
      </c>
      <c r="AB32" s="17">
        <f t="shared" si="27"/>
        <v>1.08</v>
      </c>
      <c r="AC32" s="17">
        <f t="shared" si="28"/>
        <v>1.08</v>
      </c>
    </row>
    <row r="33" spans="1:29" s="83" customFormat="1" ht="46.95" hidden="1" customHeight="1" x14ac:dyDescent="0.3">
      <c r="A33" s="166"/>
      <c r="B33" s="130"/>
      <c r="C33" s="130"/>
      <c r="D33" s="130"/>
      <c r="E33" s="130"/>
      <c r="F33" s="130"/>
      <c r="G33" s="131"/>
      <c r="H33" s="132"/>
      <c r="I33" s="133"/>
      <c r="J33" s="133"/>
      <c r="K33" s="134"/>
      <c r="L33" s="135"/>
      <c r="M33" s="133"/>
      <c r="N33" s="133"/>
      <c r="O33" s="133"/>
      <c r="P33" s="133"/>
      <c r="Q33" s="133"/>
      <c r="R33" s="14"/>
      <c r="S33" s="15"/>
      <c r="T33" s="15"/>
      <c r="U33" s="15"/>
      <c r="V33" s="15"/>
      <c r="W33" s="16"/>
      <c r="X33" s="17" t="str">
        <f t="shared" si="24"/>
        <v>0</v>
      </c>
      <c r="Y33" s="17" t="str">
        <f t="shared" si="29"/>
        <v>0</v>
      </c>
      <c r="Z33" s="17" t="str">
        <f t="shared" si="25"/>
        <v>0</v>
      </c>
      <c r="AA33" s="17" t="str">
        <f t="shared" si="26"/>
        <v>0</v>
      </c>
      <c r="AB33" s="17" t="str">
        <f t="shared" si="27"/>
        <v>0</v>
      </c>
      <c r="AC33" s="17" t="str">
        <f t="shared" si="28"/>
        <v>0</v>
      </c>
    </row>
    <row r="34" spans="1:29" s="83" customFormat="1" ht="46.95" hidden="1" customHeight="1" x14ac:dyDescent="0.3">
      <c r="A34" s="166"/>
      <c r="B34" s="130"/>
      <c r="C34" s="130"/>
      <c r="D34" s="130"/>
      <c r="E34" s="130"/>
      <c r="F34" s="130"/>
      <c r="G34" s="131"/>
      <c r="H34" s="132"/>
      <c r="I34" s="133"/>
      <c r="J34" s="133"/>
      <c r="K34" s="134"/>
      <c r="L34" s="135"/>
      <c r="M34" s="133"/>
      <c r="N34" s="133"/>
      <c r="O34" s="133"/>
      <c r="P34" s="133"/>
      <c r="Q34" s="133"/>
      <c r="R34" s="14"/>
      <c r="S34" s="15"/>
      <c r="T34" s="15"/>
      <c r="U34" s="15"/>
      <c r="V34" s="15"/>
      <c r="W34" s="16"/>
      <c r="X34" s="17" t="str">
        <f t="shared" si="24"/>
        <v>0</v>
      </c>
      <c r="Y34" s="17" t="str">
        <f t="shared" si="29"/>
        <v>0</v>
      </c>
      <c r="Z34" s="17" t="str">
        <f t="shared" si="25"/>
        <v>0</v>
      </c>
      <c r="AA34" s="17" t="str">
        <f t="shared" si="26"/>
        <v>0</v>
      </c>
      <c r="AB34" s="17" t="str">
        <f t="shared" si="27"/>
        <v>0</v>
      </c>
      <c r="AC34" s="17" t="str">
        <f t="shared" si="28"/>
        <v>0</v>
      </c>
    </row>
    <row r="35" spans="1:29" s="83" customFormat="1" ht="46.95" hidden="1" customHeight="1" x14ac:dyDescent="0.3">
      <c r="A35" s="166"/>
      <c r="B35" s="130"/>
      <c r="C35" s="130"/>
      <c r="D35" s="130"/>
      <c r="E35" s="130"/>
      <c r="F35" s="130"/>
      <c r="G35" s="131"/>
      <c r="H35" s="132"/>
      <c r="I35" s="133"/>
      <c r="J35" s="133"/>
      <c r="K35" s="134"/>
      <c r="L35" s="135"/>
      <c r="M35" s="133"/>
      <c r="N35" s="133"/>
      <c r="O35" s="133"/>
      <c r="P35" s="133"/>
      <c r="Q35" s="133"/>
      <c r="R35" s="14"/>
      <c r="S35" s="15"/>
      <c r="T35" s="15"/>
      <c r="U35" s="15"/>
      <c r="V35" s="15"/>
      <c r="W35" s="16"/>
      <c r="X35" s="19" t="str">
        <f t="shared" si="24"/>
        <v>0</v>
      </c>
      <c r="Y35" s="18" t="str">
        <f t="shared" si="29"/>
        <v>0</v>
      </c>
      <c r="Z35" s="18" t="str">
        <f t="shared" si="25"/>
        <v>0</v>
      </c>
      <c r="AA35" s="18" t="str">
        <f t="shared" si="26"/>
        <v>0</v>
      </c>
      <c r="AB35" s="18" t="str">
        <f t="shared" si="27"/>
        <v>0</v>
      </c>
      <c r="AC35" s="18" t="str">
        <f t="shared" si="28"/>
        <v>0</v>
      </c>
    </row>
    <row r="36" spans="1:29" ht="19.95" customHeight="1" x14ac:dyDescent="0.25">
      <c r="A36" s="65"/>
      <c r="B36" s="66"/>
      <c r="C36" s="66"/>
      <c r="D36" s="66"/>
      <c r="E36" s="67"/>
      <c r="F36" s="67"/>
      <c r="G36" s="67"/>
      <c r="H36" s="27">
        <f>SUM(H30:H35)</f>
        <v>0.13</v>
      </c>
      <c r="I36" s="67"/>
      <c r="J36" s="67"/>
      <c r="K36" s="66"/>
      <c r="L36" s="27"/>
      <c r="M36" s="27">
        <f>IF(M30="",0,$H30)+IF(M31="",0,$H31)+IF(M32="",0,$H32)+IF(M33="",0,$H33)+IF(M34="",0,$H34)+IF(M35="",0,$H35)</f>
        <v>0.03</v>
      </c>
      <c r="N36" s="27">
        <f t="shared" ref="N36:Q36" si="30">IF(N30="",0,$H30)+IF(N31="",0,$H31)+IF(N32="",0,$H32)+IF(N33="",0,$H33)+IF(N34="",0,$H34)+IF(N35="",0,$H35)</f>
        <v>0.08</v>
      </c>
      <c r="O36" s="27">
        <f t="shared" si="30"/>
        <v>0.08</v>
      </c>
      <c r="P36" s="27">
        <f t="shared" si="30"/>
        <v>0.13</v>
      </c>
      <c r="Q36" s="27">
        <f t="shared" si="30"/>
        <v>0.13</v>
      </c>
      <c r="R36" s="67"/>
      <c r="S36" s="67"/>
      <c r="T36" s="67"/>
      <c r="U36" s="67"/>
      <c r="V36" s="67"/>
      <c r="W36" s="67"/>
      <c r="X36" s="27"/>
      <c r="Y36" s="27"/>
      <c r="Z36" s="27">
        <f t="shared" ref="Z36:AC36" si="31">((Z30*$H30)+(Z31*$H31)+(Z32*$H32)+(Z33*$H33)+(Z34*$H34)+(Z35*$H35))/N36</f>
        <v>1.2868055555555555</v>
      </c>
      <c r="AA36" s="27">
        <f t="shared" si="31"/>
        <v>1.3019166666666666</v>
      </c>
      <c r="AB36" s="27">
        <f t="shared" si="31"/>
        <v>1.2468076923076921</v>
      </c>
      <c r="AC36" s="28">
        <f t="shared" si="31"/>
        <v>1.2468076923076921</v>
      </c>
    </row>
    <row r="37" spans="1:29" ht="24.6" customHeight="1" x14ac:dyDescent="0.25">
      <c r="B37" s="69"/>
      <c r="C37" s="69"/>
      <c r="D37" s="69"/>
      <c r="E37" s="69"/>
      <c r="F37" s="69"/>
      <c r="G37" s="70"/>
      <c r="H37" s="70"/>
      <c r="I37" s="70"/>
      <c r="J37" s="70"/>
      <c r="K37" s="71"/>
      <c r="M37" s="72"/>
      <c r="N37" s="70"/>
      <c r="O37" s="70"/>
      <c r="P37" s="70"/>
      <c r="Q37" s="70"/>
      <c r="S37" s="70"/>
      <c r="T37" s="72"/>
      <c r="U37" s="70"/>
      <c r="V37" s="70"/>
      <c r="W37" s="70"/>
      <c r="X37" s="70"/>
      <c r="Y37" s="70"/>
      <c r="Z37" s="70"/>
      <c r="AA37" s="70"/>
      <c r="AB37" s="70"/>
      <c r="AC37" s="70"/>
    </row>
    <row r="38" spans="1:29" ht="45" customHeight="1" x14ac:dyDescent="0.25">
      <c r="B38" s="128"/>
      <c r="C38" s="69"/>
      <c r="D38" s="173"/>
      <c r="E38" s="173"/>
      <c r="F38" s="70"/>
      <c r="G38" s="70"/>
      <c r="H38" s="70"/>
      <c r="I38" s="70"/>
      <c r="J38" s="70"/>
      <c r="K38" s="70"/>
      <c r="L38" s="70"/>
      <c r="M38" s="73"/>
      <c r="N38" s="70"/>
      <c r="O38" s="70"/>
      <c r="P38" s="70"/>
      <c r="Q38" s="70"/>
      <c r="S38" s="70"/>
      <c r="T38" s="73"/>
      <c r="U38" s="70"/>
      <c r="V38" s="70"/>
      <c r="W38" s="70"/>
      <c r="X38" s="70"/>
      <c r="Y38" s="70"/>
      <c r="Z38" s="70"/>
      <c r="AA38" s="70"/>
      <c r="AB38" s="70"/>
      <c r="AC38" s="70"/>
    </row>
    <row r="39" spans="1:29" ht="21" customHeight="1" x14ac:dyDescent="0.25">
      <c r="A39" s="74"/>
      <c r="B39" s="75" t="s">
        <v>16</v>
      </c>
      <c r="C39" s="76"/>
      <c r="D39" s="164" t="s">
        <v>108</v>
      </c>
      <c r="E39" s="164"/>
      <c r="G39" s="68"/>
      <c r="H39" s="68"/>
      <c r="I39" s="68"/>
      <c r="J39" s="68"/>
      <c r="K39" s="77" t="s">
        <v>5</v>
      </c>
      <c r="L39" s="78" t="s">
        <v>29</v>
      </c>
      <c r="O39" s="79" t="s">
        <v>24</v>
      </c>
      <c r="P39" s="78" t="s">
        <v>27</v>
      </c>
      <c r="S39" s="80" t="s">
        <v>6</v>
      </c>
      <c r="T39" s="78" t="s">
        <v>26</v>
      </c>
      <c r="U39" s="81"/>
      <c r="V39" s="82"/>
      <c r="W39" s="83" t="s">
        <v>18</v>
      </c>
      <c r="Z39" s="84"/>
      <c r="AA39" s="83" t="s">
        <v>32</v>
      </c>
    </row>
    <row r="40" spans="1:29" x14ac:dyDescent="0.25">
      <c r="A40" s="74"/>
      <c r="B40" s="69"/>
      <c r="C40" s="85"/>
      <c r="D40" s="85"/>
      <c r="G40" s="68"/>
      <c r="H40" s="68"/>
      <c r="I40" s="68"/>
      <c r="J40" s="68"/>
      <c r="Z40" s="86"/>
    </row>
    <row r="41" spans="1:29" x14ac:dyDescent="0.25">
      <c r="A41" s="74"/>
      <c r="B41" s="69"/>
      <c r="C41" s="87"/>
      <c r="D41" s="87"/>
      <c r="G41" s="68"/>
      <c r="H41" s="68"/>
      <c r="I41" s="68"/>
      <c r="J41" s="68"/>
      <c r="Z41" s="86"/>
      <c r="AA41" s="88"/>
    </row>
    <row r="42" spans="1:29" x14ac:dyDescent="0.25">
      <c r="A42" s="89"/>
      <c r="G42" s="68"/>
      <c r="H42" s="68"/>
      <c r="I42" s="68"/>
      <c r="J42" s="68"/>
      <c r="Z42" s="90"/>
      <c r="AA42" s="88"/>
      <c r="AB42" s="91"/>
    </row>
    <row r="43" spans="1:29" x14ac:dyDescent="0.25">
      <c r="A43" s="89"/>
      <c r="G43" s="68"/>
      <c r="H43" s="68"/>
      <c r="I43" s="68"/>
      <c r="J43" s="68"/>
      <c r="X43" s="88"/>
      <c r="Y43" s="88"/>
      <c r="Z43" s="88"/>
    </row>
    <row r="44" spans="1:29" x14ac:dyDescent="0.25">
      <c r="G44" s="68"/>
      <c r="H44" s="68"/>
      <c r="I44" s="68"/>
      <c r="J44" s="68"/>
    </row>
    <row r="45" spans="1:29" x14ac:dyDescent="0.25">
      <c r="K45" s="92"/>
      <c r="L45" s="92"/>
      <c r="M45" s="92"/>
      <c r="N45" s="92"/>
      <c r="O45" s="92"/>
      <c r="P45" s="92"/>
      <c r="Q45" s="92"/>
      <c r="R45" s="92"/>
      <c r="S45" s="92"/>
    </row>
    <row r="46" spans="1:29" x14ac:dyDescent="0.25">
      <c r="K46" s="92"/>
      <c r="L46" s="92"/>
      <c r="M46" s="92"/>
      <c r="N46" s="92"/>
      <c r="O46" s="92"/>
      <c r="P46" s="92"/>
      <c r="Q46" s="92"/>
      <c r="R46" s="92"/>
      <c r="S46" s="92"/>
    </row>
    <row r="47" spans="1:29" x14ac:dyDescent="0.25">
      <c r="K47" s="92"/>
      <c r="L47" s="92"/>
      <c r="M47" s="92"/>
      <c r="N47" s="92"/>
      <c r="O47" s="92"/>
      <c r="P47" s="92"/>
      <c r="Q47" s="92"/>
      <c r="R47" s="92"/>
      <c r="S47" s="92"/>
    </row>
    <row r="48" spans="1:29" x14ac:dyDescent="0.25">
      <c r="K48" s="92"/>
      <c r="L48" s="92"/>
      <c r="M48" s="92"/>
      <c r="N48" s="92"/>
      <c r="O48" s="92"/>
      <c r="P48" s="92"/>
      <c r="Q48" s="92"/>
      <c r="R48" s="92"/>
      <c r="S48" s="92"/>
    </row>
    <row r="49" spans="11:19" x14ac:dyDescent="0.25">
      <c r="K49" s="92"/>
      <c r="L49" s="92"/>
      <c r="M49" s="92"/>
      <c r="N49" s="92"/>
      <c r="O49" s="92"/>
      <c r="P49" s="92"/>
      <c r="Q49" s="92"/>
      <c r="R49" s="92"/>
      <c r="S49" s="92"/>
    </row>
  </sheetData>
  <sheetProtection sheet="1" objects="1" scenarios="1"/>
  <sortState xmlns:xlrd2="http://schemas.microsoft.com/office/spreadsheetml/2017/richdata2" ref="E1001:E1035">
    <sortCondition ref="E1001"/>
  </sortState>
  <mergeCells count="29">
    <mergeCell ref="V1:AA2"/>
    <mergeCell ref="D1:U1"/>
    <mergeCell ref="C6:C7"/>
    <mergeCell ref="E6:E7"/>
    <mergeCell ref="F6:F7"/>
    <mergeCell ref="G6:G7"/>
    <mergeCell ref="I6:I7"/>
    <mergeCell ref="J6:J7"/>
    <mergeCell ref="K6:K7"/>
    <mergeCell ref="D6:D7"/>
    <mergeCell ref="L6:L7"/>
    <mergeCell ref="D2:U2"/>
    <mergeCell ref="H6:H7"/>
    <mergeCell ref="D39:E39"/>
    <mergeCell ref="A30:A35"/>
    <mergeCell ref="A23:A28"/>
    <mergeCell ref="A16:A21"/>
    <mergeCell ref="A9:A14"/>
    <mergeCell ref="D38:E38"/>
    <mergeCell ref="B6:B7"/>
    <mergeCell ref="A4:A7"/>
    <mergeCell ref="X6:X7"/>
    <mergeCell ref="AC6:AC7"/>
    <mergeCell ref="M6:P6"/>
    <mergeCell ref="S6:V6"/>
    <mergeCell ref="Y6:AB6"/>
    <mergeCell ref="Q6:Q7"/>
    <mergeCell ref="R6:R7"/>
    <mergeCell ref="W6:W7"/>
  </mergeCells>
  <phoneticPr fontId="2" type="noConversion"/>
  <conditionalFormatting sqref="X9:AC14 X16:AC21 X23:AC28 X30:AC35">
    <cfRule type="cellIs" dxfId="127" priority="42" stopIfTrue="1" operator="equal">
      <formula>"00"</formula>
    </cfRule>
    <cfRule type="cellIs" dxfId="126" priority="43" stopIfTrue="1" operator="equal">
      <formula>"0"</formula>
    </cfRule>
    <cfRule type="cellIs" dxfId="125" priority="44" stopIfTrue="1" operator="between">
      <formula>0.8</formula>
      <formula>0.9999999</formula>
    </cfRule>
    <cfRule type="cellIs" dxfId="124" priority="45" stopIfTrue="1" operator="lessThanOrEqual">
      <formula>0.7999999</formula>
    </cfRule>
    <cfRule type="cellIs" dxfId="123" priority="46" stopIfTrue="1" operator="greaterThanOrEqual">
      <formula>1</formula>
    </cfRule>
  </conditionalFormatting>
  <conditionalFormatting sqref="H8">
    <cfRule type="cellIs" dxfId="122" priority="6" operator="notEqual">
      <formula>1</formula>
    </cfRule>
  </conditionalFormatting>
  <dataValidations count="6">
    <dataValidation type="list" allowBlank="1" showInputMessage="1" showErrorMessage="1" errorTitle="Input only Capital &quot;I&quot; or &quot;D&quot;" error="I = Increase is Better_x000a_D = Decrease is Better" sqref="K9:K14 K23:K28 K16:K21 K30:K35" xr:uid="{00000000-0002-0000-0000-000000000000}">
      <formula1>"D,I"</formula1>
    </dataValidation>
    <dataValidation type="list" allowBlank="1" showInputMessage="1" showErrorMessage="1" errorTitle="Only 3 Frequencies Allowed" error="For corporate reporting, please choose ONLY:_x000a_1) Yearly_x000a_2) Semi-Yearly_x000a_3) Quarterly" sqref="G23:G28 G9:G14 G16:G21 G30:G35" xr:uid="{00000000-0002-0000-0000-000001000000}">
      <formula1>"Yearly, Semi-Yearly,Quarterly"</formula1>
    </dataValidation>
    <dataValidation type="list" allowBlank="1" showInputMessage="1" showErrorMessage="1" errorTitle="Approved ER Corporate Objectives" error="Please select one FINANCIAL corporate objective to align to." sqref="B9:B14" xr:uid="{00000000-0002-0000-0000-000002000000}">
      <formula1>"Optimize capital and operating expenditure, Maximize revenues from core and ancillary business"</formula1>
    </dataValidation>
    <dataValidation type="list" allowBlank="1" showInputMessage="1" showErrorMessage="1" errorTitle="Approved Corporate Objectives" error="Please select one CUSTOMER corporate objective to align to." sqref="B16:B21" xr:uid="{00000000-0002-0000-0000-000003000000}">
      <formula1>"Develop network within time and specs, Develop customer base in core and ancillary business"</formula1>
    </dataValidation>
    <dataValidation type="list" allowBlank="1" showInputMessage="1" showErrorMessage="1" errorTitle="Approved Corporate Objectives" error="Please select one INTERNAL PROCESS corporate objective to align to." sqref="B23:B28" xr:uid="{00000000-0002-0000-0000-000004000000}">
      <formula1>"Ensure highest level of safety and reliability, Build effective governance organization and business processes"</formula1>
    </dataValidation>
    <dataValidation type="list" allowBlank="1" showInputMessage="1" showErrorMessage="1" errorTitle="Approved Corporate Objectives" error="Please select one LEARNING &amp; DEVELOPMENT corporate objective to align to." sqref="B30:B35" xr:uid="{00000000-0002-0000-0000-000005000000}">
      <formula1>"Attract retain &amp; develop capable UAE talent,Build a performance driven culture"</formula1>
    </dataValidation>
  </dataValidations>
  <printOptions horizontalCentered="1" verticalCentered="1"/>
  <pageMargins left="0" right="0" top="0" bottom="0" header="0" footer="0"/>
  <pageSetup paperSize="9" scale="37" orientation="landscape" r:id="rId1"/>
  <headerFooter alignWithMargins="0">
    <oddHeader xml:space="preserve">&amp;C                              &amp;R&amp;"Verdana,Bold"
</oddHeader>
    <oddFooter>&amp;L&amp;F&amp;R&amp;D</oddFooter>
  </headerFooter>
  <ignoredErrors>
    <ignoredError sqref="H29 H22 H15 H36 H8"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L39"/>
  <sheetViews>
    <sheetView showGridLines="0" zoomScale="40" zoomScaleNormal="40" workbookViewId="0">
      <pane xSplit="1" ySplit="4" topLeftCell="B5" activePane="bottomRight" state="frozen"/>
      <selection activeCell="E10" sqref="E10"/>
      <selection pane="topRight" activeCell="E10" sqref="E10"/>
      <selection pane="bottomLeft" activeCell="E10" sqref="E10"/>
      <selection pane="bottomRight" activeCell="AN9" sqref="AN9"/>
    </sheetView>
  </sheetViews>
  <sheetFormatPr defaultColWidth="9.21875" defaultRowHeight="13.8" x14ac:dyDescent="0.25"/>
  <cols>
    <col min="1" max="1" width="5" style="68" customWidth="1"/>
    <col min="2" max="2" width="5.77734375" style="68" customWidth="1"/>
    <col min="3" max="6" width="15.77734375" style="68" customWidth="1"/>
    <col min="7" max="8" width="5.77734375" style="68" customWidth="1"/>
    <col min="9" max="12" width="15.77734375" style="68" customWidth="1"/>
    <col min="13" max="14" width="5.77734375" style="68" customWidth="1"/>
    <col min="15" max="18" width="15.77734375" style="68" customWidth="1"/>
    <col min="19" max="20" width="5.77734375" style="68" customWidth="1"/>
    <col min="21" max="24" width="15.77734375" style="68" customWidth="1"/>
    <col min="25" max="26" width="5.77734375" style="68" customWidth="1"/>
    <col min="27" max="30" width="15.77734375" style="68" customWidth="1"/>
    <col min="31" max="32" width="5.77734375" style="68" customWidth="1"/>
    <col min="33" max="36" width="15.77734375" style="68" customWidth="1"/>
    <col min="37" max="37" width="5.77734375" style="68" customWidth="1"/>
    <col min="38" max="16384" width="9.21875" style="68"/>
  </cols>
  <sheetData>
    <row r="1" spans="1:38" ht="32.549999999999997" customHeight="1" x14ac:dyDescent="0.4">
      <c r="A1" s="54"/>
      <c r="B1" s="54"/>
      <c r="C1" s="54"/>
      <c r="D1" s="54"/>
      <c r="E1" s="54"/>
      <c r="G1" s="93"/>
      <c r="H1" s="175" t="s">
        <v>143</v>
      </c>
      <c r="I1" s="175"/>
      <c r="J1" s="175"/>
      <c r="K1" s="175"/>
      <c r="L1" s="175"/>
      <c r="M1" s="175"/>
      <c r="N1" s="175"/>
      <c r="O1" s="175"/>
      <c r="P1" s="175"/>
      <c r="Q1" s="175"/>
      <c r="R1" s="175"/>
      <c r="S1" s="175"/>
      <c r="T1" s="175"/>
      <c r="U1" s="175"/>
      <c r="V1" s="175"/>
      <c r="W1" s="175"/>
      <c r="X1" s="175"/>
      <c r="Y1" s="175"/>
      <c r="Z1" s="175"/>
      <c r="AA1" s="175"/>
      <c r="AB1" s="175"/>
      <c r="AC1" s="175"/>
      <c r="AD1" s="175"/>
      <c r="AE1" s="175"/>
      <c r="AF1" s="198" t="s">
        <v>145</v>
      </c>
      <c r="AG1" s="198"/>
      <c r="AH1" s="198"/>
      <c r="AI1" s="198"/>
      <c r="AJ1" s="55"/>
      <c r="AK1" s="127" t="s">
        <v>129</v>
      </c>
    </row>
    <row r="2" spans="1:38" ht="52.2" customHeight="1" x14ac:dyDescent="0.3">
      <c r="A2" s="1"/>
      <c r="B2" s="1"/>
      <c r="C2" s="1"/>
      <c r="D2" s="1"/>
      <c r="E2" s="1"/>
      <c r="G2" s="34"/>
      <c r="H2" s="180" t="s">
        <v>148</v>
      </c>
      <c r="I2" s="180"/>
      <c r="J2" s="180"/>
      <c r="K2" s="180"/>
      <c r="L2" s="180"/>
      <c r="M2" s="180"/>
      <c r="N2" s="180"/>
      <c r="O2" s="180"/>
      <c r="P2" s="180"/>
      <c r="Q2" s="180"/>
      <c r="R2" s="180"/>
      <c r="S2" s="180"/>
      <c r="T2" s="180"/>
      <c r="U2" s="180"/>
      <c r="V2" s="180"/>
      <c r="W2" s="180"/>
      <c r="X2" s="180"/>
      <c r="Y2" s="180"/>
      <c r="Z2" s="180"/>
      <c r="AA2" s="180"/>
      <c r="AB2" s="180"/>
      <c r="AC2" s="180"/>
      <c r="AD2" s="180"/>
      <c r="AE2" s="180"/>
      <c r="AF2" s="198"/>
      <c r="AG2" s="198"/>
      <c r="AH2" s="198"/>
      <c r="AI2" s="198"/>
      <c r="AJ2" s="35"/>
      <c r="AK2" s="35" t="s">
        <v>56</v>
      </c>
    </row>
    <row r="3" spans="1:38" ht="9" customHeight="1" x14ac:dyDescent="0.3">
      <c r="A3" s="1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36"/>
      <c r="AK3" s="1"/>
    </row>
    <row r="4" spans="1:38" ht="21" customHeight="1" thickBot="1" x14ac:dyDescent="0.3">
      <c r="A4" s="49"/>
      <c r="B4" s="195" t="s">
        <v>33</v>
      </c>
      <c r="C4" s="196"/>
      <c r="D4" s="196"/>
      <c r="E4" s="196"/>
      <c r="F4" s="196"/>
      <c r="G4" s="196"/>
      <c r="H4" s="195" t="s">
        <v>34</v>
      </c>
      <c r="I4" s="196"/>
      <c r="J4" s="196"/>
      <c r="K4" s="196"/>
      <c r="L4" s="196"/>
      <c r="M4" s="196"/>
      <c r="N4" s="195" t="s">
        <v>35</v>
      </c>
      <c r="O4" s="196"/>
      <c r="P4" s="196"/>
      <c r="Q4" s="196"/>
      <c r="R4" s="196"/>
      <c r="S4" s="196"/>
      <c r="T4" s="195" t="s">
        <v>36</v>
      </c>
      <c r="U4" s="196"/>
      <c r="V4" s="196"/>
      <c r="W4" s="196"/>
      <c r="X4" s="196"/>
      <c r="Y4" s="196"/>
      <c r="Z4" s="195" t="s">
        <v>37</v>
      </c>
      <c r="AA4" s="196"/>
      <c r="AB4" s="196"/>
      <c r="AC4" s="196"/>
      <c r="AD4" s="196"/>
      <c r="AE4" s="196"/>
      <c r="AF4" s="195" t="s">
        <v>38</v>
      </c>
      <c r="AG4" s="196"/>
      <c r="AH4" s="196"/>
      <c r="AI4" s="196"/>
      <c r="AJ4" s="196"/>
      <c r="AK4" s="196"/>
    </row>
    <row r="5" spans="1:38" s="83" customFormat="1" ht="38.549999999999997" customHeight="1" x14ac:dyDescent="0.3">
      <c r="A5" s="171" t="s">
        <v>21</v>
      </c>
      <c r="B5" s="94"/>
      <c r="C5" s="183" t="str">
        <f>'2023 SCORECARD'!C9</f>
        <v>CAPEX budget performance</v>
      </c>
      <c r="D5" s="183"/>
      <c r="E5" s="183"/>
      <c r="F5" s="183"/>
      <c r="G5" s="95"/>
      <c r="H5" s="96"/>
      <c r="I5" s="183" t="str">
        <f>'2023 SCORECARD'!C10</f>
        <v>OPEX budget performance</v>
      </c>
      <c r="J5" s="183"/>
      <c r="K5" s="183"/>
      <c r="L5" s="183"/>
      <c r="M5" s="95"/>
      <c r="N5" s="96"/>
      <c r="O5" s="183" t="str">
        <f>'2023 SCORECARD'!C11</f>
        <v>Projected secured revenues in formal agreements with clients (cumulated)</v>
      </c>
      <c r="P5" s="183"/>
      <c r="Q5" s="183"/>
      <c r="R5" s="183"/>
      <c r="S5" s="95"/>
      <c r="T5" s="96"/>
      <c r="U5" s="183">
        <f>'2023 SCORECARD'!C12</f>
        <v>0</v>
      </c>
      <c r="V5" s="183"/>
      <c r="W5" s="183"/>
      <c r="X5" s="183"/>
      <c r="Y5" s="95"/>
      <c r="Z5" s="96"/>
      <c r="AA5" s="183">
        <f>'2023 SCORECARD'!C13</f>
        <v>0</v>
      </c>
      <c r="AB5" s="183"/>
      <c r="AC5" s="183"/>
      <c r="AD5" s="183"/>
      <c r="AE5" s="95"/>
      <c r="AF5" s="96"/>
      <c r="AG5" s="183">
        <f>'2023 SCORECARD'!C14</f>
        <v>0</v>
      </c>
      <c r="AH5" s="183"/>
      <c r="AI5" s="183"/>
      <c r="AJ5" s="183"/>
      <c r="AK5" s="95"/>
      <c r="AL5" s="97"/>
    </row>
    <row r="6" spans="1:38" s="83" customFormat="1" ht="22.95" customHeight="1" x14ac:dyDescent="0.3">
      <c r="A6" s="172"/>
      <c r="B6" s="98"/>
      <c r="C6" s="33" t="str">
        <f>'2023 SCORECARD'!Y9</f>
        <v>0</v>
      </c>
      <c r="D6" s="33">
        <f>'2023 SCORECARD'!Z9</f>
        <v>1.267605633802817</v>
      </c>
      <c r="E6" s="33">
        <f>'2023 SCORECARD'!AA9</f>
        <v>1</v>
      </c>
      <c r="F6" s="33">
        <f>'2023 SCORECARD'!AB9</f>
        <v>1.2328767123287672</v>
      </c>
      <c r="G6" s="99"/>
      <c r="H6" s="98"/>
      <c r="I6" s="33" t="str">
        <f>'2023 SCORECARD'!Y10</f>
        <v>0</v>
      </c>
      <c r="J6" s="33">
        <f>'2023 SCORECARD'!Z10</f>
        <v>1.25</v>
      </c>
      <c r="K6" s="33">
        <f>'2023 SCORECARD'!AA10</f>
        <v>1.2820512820512822</v>
      </c>
      <c r="L6" s="33">
        <f>'2023 SCORECARD'!AB10</f>
        <v>1.1904761904761905</v>
      </c>
      <c r="M6" s="99"/>
      <c r="N6" s="98"/>
      <c r="O6" s="33" t="str">
        <f>'2023 SCORECARD'!Y11</f>
        <v>0</v>
      </c>
      <c r="P6" s="33" t="str">
        <f>'2023 SCORECARD'!Z11</f>
        <v>0</v>
      </c>
      <c r="Q6" s="33">
        <f>'2023 SCORECARD'!AA11</f>
        <v>0</v>
      </c>
      <c r="R6" s="33">
        <f>'2023 SCORECARD'!AB11</f>
        <v>0</v>
      </c>
      <c r="S6" s="99"/>
      <c r="T6" s="98"/>
      <c r="U6" s="33" t="str">
        <f>'2023 SCORECARD'!Y12</f>
        <v>0</v>
      </c>
      <c r="V6" s="33" t="str">
        <f>'2023 SCORECARD'!Z12</f>
        <v>0</v>
      </c>
      <c r="W6" s="33" t="str">
        <f>'2023 SCORECARD'!AA12</f>
        <v>0</v>
      </c>
      <c r="X6" s="33" t="str">
        <f>'2023 SCORECARD'!AB12</f>
        <v>0</v>
      </c>
      <c r="Y6" s="99"/>
      <c r="Z6" s="98"/>
      <c r="AA6" s="33" t="str">
        <f>'2023 SCORECARD'!Y13</f>
        <v>0</v>
      </c>
      <c r="AB6" s="33" t="str">
        <f>'2023 SCORECARD'!Z13</f>
        <v>0</v>
      </c>
      <c r="AC6" s="33" t="str">
        <f>'2023 SCORECARD'!AA13</f>
        <v>0</v>
      </c>
      <c r="AD6" s="33" t="str">
        <f>'2023 SCORECARD'!AB13</f>
        <v>0</v>
      </c>
      <c r="AE6" s="99"/>
      <c r="AF6" s="98"/>
      <c r="AG6" s="33" t="str">
        <f>'2023 SCORECARD'!Y14</f>
        <v>0</v>
      </c>
      <c r="AH6" s="33" t="str">
        <f>'2023 SCORECARD'!Z14</f>
        <v>0</v>
      </c>
      <c r="AI6" s="33" t="str">
        <f>'2023 SCORECARD'!AA14</f>
        <v>0</v>
      </c>
      <c r="AJ6" s="33" t="str">
        <f>'2023 SCORECARD'!AB14</f>
        <v>0</v>
      </c>
      <c r="AK6" s="99"/>
    </row>
    <row r="7" spans="1:38" s="83" customFormat="1" ht="75" customHeight="1" x14ac:dyDescent="0.3">
      <c r="A7" s="172"/>
      <c r="B7" s="98"/>
      <c r="C7" s="100"/>
      <c r="D7" s="100"/>
      <c r="E7" s="100"/>
      <c r="F7" s="101"/>
      <c r="G7" s="99"/>
      <c r="H7" s="98"/>
      <c r="I7" s="100"/>
      <c r="J7" s="100"/>
      <c r="K7" s="100"/>
      <c r="L7" s="101"/>
      <c r="M7" s="99"/>
      <c r="N7" s="98"/>
      <c r="O7" s="100"/>
      <c r="P7" s="100"/>
      <c r="Q7" s="100"/>
      <c r="R7" s="101"/>
      <c r="S7" s="99"/>
      <c r="T7" s="98"/>
      <c r="U7" s="100"/>
      <c r="V7" s="100"/>
      <c r="W7" s="100"/>
      <c r="X7" s="101"/>
      <c r="Y7" s="99"/>
      <c r="Z7" s="98"/>
      <c r="AA7" s="100"/>
      <c r="AB7" s="100"/>
      <c r="AC7" s="100"/>
      <c r="AD7" s="101"/>
      <c r="AE7" s="99"/>
      <c r="AF7" s="98"/>
      <c r="AG7" s="100"/>
      <c r="AH7" s="100"/>
      <c r="AI7" s="100"/>
      <c r="AJ7" s="101"/>
      <c r="AK7" s="99"/>
    </row>
    <row r="8" spans="1:38" s="83" customFormat="1" ht="75" customHeight="1" x14ac:dyDescent="0.3">
      <c r="A8" s="172"/>
      <c r="B8" s="98"/>
      <c r="C8" s="100"/>
      <c r="D8" s="100"/>
      <c r="E8" s="100"/>
      <c r="F8" s="101"/>
      <c r="G8" s="99"/>
      <c r="H8" s="98"/>
      <c r="I8" s="100"/>
      <c r="J8" s="100"/>
      <c r="K8" s="100"/>
      <c r="L8" s="101"/>
      <c r="M8" s="99"/>
      <c r="N8" s="98"/>
      <c r="O8" s="100"/>
      <c r="P8" s="100"/>
      <c r="Q8" s="100"/>
      <c r="R8" s="101"/>
      <c r="S8" s="99"/>
      <c r="T8" s="98"/>
      <c r="U8" s="100"/>
      <c r="V8" s="100"/>
      <c r="W8" s="100"/>
      <c r="X8" s="101"/>
      <c r="Y8" s="99"/>
      <c r="Z8" s="98"/>
      <c r="AA8" s="100"/>
      <c r="AB8" s="100"/>
      <c r="AC8" s="100"/>
      <c r="AD8" s="101"/>
      <c r="AE8" s="99"/>
      <c r="AF8" s="98"/>
      <c r="AG8" s="100"/>
      <c r="AH8" s="100"/>
      <c r="AI8" s="100"/>
      <c r="AJ8" s="101"/>
      <c r="AK8" s="99"/>
    </row>
    <row r="9" spans="1:38" s="83" customFormat="1" ht="75" customHeight="1" x14ac:dyDescent="0.25">
      <c r="A9" s="172"/>
      <c r="B9" s="98"/>
      <c r="C9" s="100"/>
      <c r="D9" s="100"/>
      <c r="E9" s="100"/>
      <c r="F9" s="102"/>
      <c r="G9" s="99"/>
      <c r="H9" s="98"/>
      <c r="I9" s="100"/>
      <c r="J9" s="100"/>
      <c r="K9" s="100"/>
      <c r="L9" s="102"/>
      <c r="M9" s="99"/>
      <c r="N9" s="98"/>
      <c r="O9" s="100"/>
      <c r="P9" s="100"/>
      <c r="Q9" s="100"/>
      <c r="R9" s="102"/>
      <c r="S9" s="99"/>
      <c r="T9" s="98"/>
      <c r="U9" s="100"/>
      <c r="V9" s="100"/>
      <c r="W9" s="100"/>
      <c r="X9" s="102"/>
      <c r="Y9" s="99"/>
      <c r="Z9" s="98"/>
      <c r="AA9" s="100"/>
      <c r="AB9" s="100"/>
      <c r="AC9" s="100"/>
      <c r="AD9" s="102"/>
      <c r="AE9" s="99"/>
      <c r="AF9" s="98"/>
      <c r="AG9" s="100"/>
      <c r="AH9" s="100"/>
      <c r="AI9" s="100"/>
      <c r="AJ9" s="102"/>
      <c r="AK9" s="99"/>
    </row>
    <row r="10" spans="1:38" s="83" customFormat="1" ht="21.6" customHeight="1" x14ac:dyDescent="0.25">
      <c r="A10" s="172"/>
      <c r="B10" s="98"/>
      <c r="C10" s="100"/>
      <c r="D10" s="100"/>
      <c r="E10" s="100"/>
      <c r="F10" s="102"/>
      <c r="G10" s="99"/>
      <c r="H10" s="98"/>
      <c r="I10" s="100"/>
      <c r="J10" s="100"/>
      <c r="K10" s="100"/>
      <c r="L10" s="102"/>
      <c r="M10" s="99"/>
      <c r="N10" s="98"/>
      <c r="O10" s="100"/>
      <c r="P10" s="100"/>
      <c r="Q10" s="100"/>
      <c r="R10" s="102"/>
      <c r="S10" s="99"/>
      <c r="T10" s="98"/>
      <c r="U10" s="100"/>
      <c r="V10" s="100"/>
      <c r="W10" s="100"/>
      <c r="X10" s="102"/>
      <c r="Y10" s="99"/>
      <c r="Z10" s="98"/>
      <c r="AA10" s="100"/>
      <c r="AB10" s="100"/>
      <c r="AC10" s="100"/>
      <c r="AD10" s="102"/>
      <c r="AE10" s="99"/>
      <c r="AF10" s="98"/>
      <c r="AG10" s="100"/>
      <c r="AH10" s="100"/>
      <c r="AI10" s="100"/>
      <c r="AJ10" s="102"/>
      <c r="AK10" s="99"/>
    </row>
    <row r="11" spans="1:38" s="83" customFormat="1" ht="36" customHeight="1" x14ac:dyDescent="0.3">
      <c r="A11" s="172"/>
      <c r="B11" s="184" t="str">
        <f>'2023 SCORECARD'!B9</f>
        <v>Optimize capital and operating expenditure</v>
      </c>
      <c r="C11" s="185"/>
      <c r="D11" s="185"/>
      <c r="E11" s="103" t="str">
        <f>'2023 SCORECARD'!F9</f>
        <v>COO</v>
      </c>
      <c r="F11" s="103" t="str">
        <f>'2023 SCORECARD'!I9</f>
        <v>%</v>
      </c>
      <c r="G11" s="104" t="str">
        <f>'2023 SCORECARD'!K9</f>
        <v>D</v>
      </c>
      <c r="H11" s="184" t="str">
        <f>'2023 SCORECARD'!B10</f>
        <v>Optimize capital and operating expenditure</v>
      </c>
      <c r="I11" s="185"/>
      <c r="J11" s="185"/>
      <c r="K11" s="103" t="str">
        <f>'2023 SCORECARD'!F10</f>
        <v>CFSO</v>
      </c>
      <c r="L11" s="103" t="str">
        <f>'2023 SCORECARD'!I10</f>
        <v>%</v>
      </c>
      <c r="M11" s="104" t="str">
        <f>'2023 SCORECARD'!K10</f>
        <v>D</v>
      </c>
      <c r="N11" s="184" t="str">
        <f>'2023 SCORECARD'!B11</f>
        <v>Maximize revenues from core and ancillary business</v>
      </c>
      <c r="O11" s="185"/>
      <c r="P11" s="185"/>
      <c r="Q11" s="103" t="str">
        <f>'2023 SCORECARD'!F11</f>
        <v>Rail Planning</v>
      </c>
      <c r="R11" s="103" t="str">
        <f>'2023 SCORECARD'!I11</f>
        <v>Mill AED</v>
      </c>
      <c r="S11" s="104" t="str">
        <f>'2023 SCORECARD'!K11</f>
        <v>I</v>
      </c>
      <c r="T11" s="184">
        <f>'2023 SCORECARD'!B12</f>
        <v>0</v>
      </c>
      <c r="U11" s="185"/>
      <c r="V11" s="185"/>
      <c r="W11" s="103">
        <f>'2023 SCORECARD'!F12</f>
        <v>0</v>
      </c>
      <c r="X11" s="103">
        <f>'2023 SCORECARD'!I12</f>
        <v>0</v>
      </c>
      <c r="Y11" s="104">
        <f>'2023 SCORECARD'!K12</f>
        <v>0</v>
      </c>
      <c r="Z11" s="184">
        <f>'2023 SCORECARD'!B13</f>
        <v>0</v>
      </c>
      <c r="AA11" s="185"/>
      <c r="AB11" s="185"/>
      <c r="AC11" s="103">
        <f>'2023 SCORECARD'!F13</f>
        <v>0</v>
      </c>
      <c r="AD11" s="103">
        <f>'2023 SCORECARD'!I13</f>
        <v>0</v>
      </c>
      <c r="AE11" s="104">
        <f>'2023 SCORECARD'!K13</f>
        <v>0</v>
      </c>
      <c r="AF11" s="184">
        <f>'2023 SCORECARD'!B14</f>
        <v>0</v>
      </c>
      <c r="AG11" s="185"/>
      <c r="AH11" s="185"/>
      <c r="AI11" s="103">
        <f>'2023 SCORECARD'!F14</f>
        <v>0</v>
      </c>
      <c r="AJ11" s="103">
        <f>'2023 SCORECARD'!I14</f>
        <v>0</v>
      </c>
      <c r="AK11" s="104">
        <f>'2023 SCORECARD'!K14</f>
        <v>0</v>
      </c>
    </row>
    <row r="12" spans="1:38" ht="35.1" customHeight="1" x14ac:dyDescent="0.25">
      <c r="A12" s="56"/>
      <c r="B12" s="197" t="s">
        <v>138</v>
      </c>
      <c r="C12" s="197"/>
      <c r="D12" s="197"/>
      <c r="E12" s="197"/>
      <c r="F12" s="197"/>
      <c r="G12" s="197"/>
      <c r="H12" s="197" t="s">
        <v>39</v>
      </c>
      <c r="I12" s="197"/>
      <c r="J12" s="197"/>
      <c r="K12" s="197"/>
      <c r="L12" s="197"/>
      <c r="M12" s="197"/>
      <c r="N12" s="197" t="s">
        <v>135</v>
      </c>
      <c r="O12" s="197"/>
      <c r="P12" s="197"/>
      <c r="Q12" s="197"/>
      <c r="R12" s="197"/>
      <c r="S12" s="197"/>
      <c r="T12" s="197" t="s">
        <v>39</v>
      </c>
      <c r="U12" s="197"/>
      <c r="V12" s="197"/>
      <c r="W12" s="197"/>
      <c r="X12" s="197"/>
      <c r="Y12" s="197"/>
      <c r="Z12" s="197" t="s">
        <v>39</v>
      </c>
      <c r="AA12" s="197"/>
      <c r="AB12" s="197"/>
      <c r="AC12" s="197"/>
      <c r="AD12" s="197"/>
      <c r="AE12" s="197"/>
      <c r="AF12" s="197" t="s">
        <v>39</v>
      </c>
      <c r="AG12" s="197"/>
      <c r="AH12" s="197"/>
      <c r="AI12" s="197"/>
      <c r="AJ12" s="197"/>
      <c r="AK12" s="199"/>
    </row>
    <row r="13" spans="1:38" s="83" customFormat="1" ht="38.549999999999997" customHeight="1" x14ac:dyDescent="0.3">
      <c r="A13" s="186" t="s">
        <v>20</v>
      </c>
      <c r="B13" s="105"/>
      <c r="C13" s="183" t="str">
        <f>'2023 SCORECARD'!C16</f>
        <v>Network development program progress against plan</v>
      </c>
      <c r="D13" s="183"/>
      <c r="E13" s="183"/>
      <c r="F13" s="183"/>
      <c r="G13" s="95"/>
      <c r="H13" s="96"/>
      <c r="I13" s="183" t="str">
        <f>'2023 SCORECARD'!C17</f>
        <v># of key milestones completed as per Master Schedule</v>
      </c>
      <c r="J13" s="183"/>
      <c r="K13" s="183"/>
      <c r="L13" s="183"/>
      <c r="M13" s="95"/>
      <c r="N13" s="96"/>
      <c r="O13" s="183" t="str">
        <f>'2023 SCORECARD'!C18</f>
        <v>Volumes with client agreements</v>
      </c>
      <c r="P13" s="183"/>
      <c r="Q13" s="183"/>
      <c r="R13" s="183"/>
      <c r="S13" s="95"/>
      <c r="T13" s="96"/>
      <c r="U13" s="183" t="str">
        <f>'2023 SCORECARD'!C19</f>
        <v xml:space="preserve">Customers &amp; stakeholders satisfaction rate </v>
      </c>
      <c r="V13" s="183"/>
      <c r="W13" s="183"/>
      <c r="X13" s="183"/>
      <c r="Y13" s="95"/>
      <c r="Z13" s="96"/>
      <c r="AA13" s="183">
        <f>'2023 SCORECARD'!C20</f>
        <v>0</v>
      </c>
      <c r="AB13" s="183"/>
      <c r="AC13" s="183"/>
      <c r="AD13" s="183"/>
      <c r="AE13" s="95"/>
      <c r="AF13" s="96"/>
      <c r="AG13" s="183">
        <f>'2023 SCORECARD'!C21</f>
        <v>0</v>
      </c>
      <c r="AH13" s="183"/>
      <c r="AI13" s="183"/>
      <c r="AJ13" s="183"/>
      <c r="AK13" s="95"/>
      <c r="AL13" s="97"/>
    </row>
    <row r="14" spans="1:38" s="83" customFormat="1" ht="22.95" customHeight="1" x14ac:dyDescent="0.3">
      <c r="A14" s="187"/>
      <c r="B14" s="98"/>
      <c r="C14" s="33" t="str">
        <f>'2023 SCORECARD'!Y16</f>
        <v>0</v>
      </c>
      <c r="D14" s="33">
        <f>'2023 SCORECARD'!Z16</f>
        <v>1.1111111111111112</v>
      </c>
      <c r="E14" s="33">
        <f>'2023 SCORECARD'!AA16</f>
        <v>0.53333333333333333</v>
      </c>
      <c r="F14" s="33">
        <f>'2023 SCORECARD'!AB16</f>
        <v>0.64444444444444449</v>
      </c>
      <c r="G14" s="99"/>
      <c r="H14" s="98"/>
      <c r="I14" s="33" t="str">
        <f>'2023 SCORECARD'!Y17</f>
        <v>0</v>
      </c>
      <c r="J14" s="33">
        <f>'2023 SCORECARD'!Z17</f>
        <v>1</v>
      </c>
      <c r="K14" s="33">
        <f>'2023 SCORECARD'!AA17</f>
        <v>0.7142857142857143</v>
      </c>
      <c r="L14" s="33">
        <f>'2023 SCORECARD'!AB17</f>
        <v>0.9</v>
      </c>
      <c r="M14" s="99"/>
      <c r="N14" s="98"/>
      <c r="O14" s="33" t="str">
        <f>'2023 SCORECARD'!Y18</f>
        <v>0</v>
      </c>
      <c r="P14" s="33">
        <f>'2023 SCORECARD'!Z18</f>
        <v>1</v>
      </c>
      <c r="Q14" s="33">
        <f>'2023 SCORECARD'!AA18</f>
        <v>0.67599999999999993</v>
      </c>
      <c r="R14" s="33">
        <f>'2023 SCORECARD'!AB18</f>
        <v>0.45066666666666666</v>
      </c>
      <c r="S14" s="99"/>
      <c r="T14" s="98"/>
      <c r="U14" s="33" t="str">
        <f>'2023 SCORECARD'!Y19</f>
        <v>0</v>
      </c>
      <c r="V14" s="33" t="str">
        <f>'2023 SCORECARD'!Z19</f>
        <v>0</v>
      </c>
      <c r="W14" s="33" t="str">
        <f>'2023 SCORECARD'!AA19</f>
        <v>0</v>
      </c>
      <c r="X14" s="33">
        <f>'2023 SCORECARD'!AB19</f>
        <v>1.22</v>
      </c>
      <c r="Y14" s="99"/>
      <c r="Z14" s="98"/>
      <c r="AA14" s="33" t="str">
        <f>'2023 SCORECARD'!Y20</f>
        <v>0</v>
      </c>
      <c r="AB14" s="33" t="str">
        <f>'2023 SCORECARD'!Z20</f>
        <v>0</v>
      </c>
      <c r="AC14" s="33" t="str">
        <f>'2023 SCORECARD'!AA20</f>
        <v>0</v>
      </c>
      <c r="AD14" s="33" t="str">
        <f>'2023 SCORECARD'!AB20</f>
        <v>0</v>
      </c>
      <c r="AE14" s="99"/>
      <c r="AF14" s="98"/>
      <c r="AG14" s="33" t="str">
        <f>'2023 SCORECARD'!Y21</f>
        <v>0</v>
      </c>
      <c r="AH14" s="33" t="str">
        <f>'2023 SCORECARD'!Z21</f>
        <v>0</v>
      </c>
      <c r="AI14" s="33" t="str">
        <f>'2023 SCORECARD'!AA21</f>
        <v>0</v>
      </c>
      <c r="AJ14" s="33" t="str">
        <f>'2023 SCORECARD'!AB21</f>
        <v>0</v>
      </c>
      <c r="AK14" s="99"/>
    </row>
    <row r="15" spans="1:38" s="83" customFormat="1" ht="75" customHeight="1" x14ac:dyDescent="0.3">
      <c r="A15" s="187"/>
      <c r="B15" s="98"/>
      <c r="C15" s="100"/>
      <c r="D15" s="100"/>
      <c r="E15" s="100"/>
      <c r="F15" s="101"/>
      <c r="G15" s="99"/>
      <c r="H15" s="98"/>
      <c r="I15" s="100"/>
      <c r="J15" s="100"/>
      <c r="K15" s="100"/>
      <c r="L15" s="101"/>
      <c r="M15" s="99"/>
      <c r="N15" s="98"/>
      <c r="O15" s="100"/>
      <c r="P15" s="100"/>
      <c r="Q15" s="100"/>
      <c r="R15" s="101"/>
      <c r="S15" s="99"/>
      <c r="T15" s="98"/>
      <c r="U15" s="100"/>
      <c r="V15" s="100"/>
      <c r="W15" s="100"/>
      <c r="X15" s="101"/>
      <c r="Y15" s="99"/>
      <c r="Z15" s="98"/>
      <c r="AA15" s="100"/>
      <c r="AB15" s="100"/>
      <c r="AC15" s="100"/>
      <c r="AD15" s="101"/>
      <c r="AE15" s="99"/>
      <c r="AF15" s="98"/>
      <c r="AG15" s="100"/>
      <c r="AH15" s="100"/>
      <c r="AI15" s="100"/>
      <c r="AJ15" s="101"/>
      <c r="AK15" s="99"/>
    </row>
    <row r="16" spans="1:38" s="83" customFormat="1" ht="75" customHeight="1" x14ac:dyDescent="0.3">
      <c r="A16" s="187"/>
      <c r="B16" s="98"/>
      <c r="C16" s="100"/>
      <c r="D16" s="100"/>
      <c r="E16" s="100"/>
      <c r="F16" s="101"/>
      <c r="G16" s="99"/>
      <c r="H16" s="98"/>
      <c r="I16" s="100"/>
      <c r="J16" s="100"/>
      <c r="K16" s="100"/>
      <c r="L16" s="101"/>
      <c r="M16" s="99"/>
      <c r="N16" s="98"/>
      <c r="O16" s="100"/>
      <c r="P16" s="100"/>
      <c r="Q16" s="100"/>
      <c r="R16" s="101"/>
      <c r="S16" s="99"/>
      <c r="T16" s="98"/>
      <c r="U16" s="100"/>
      <c r="V16" s="100"/>
      <c r="W16" s="100"/>
      <c r="X16" s="101"/>
      <c r="Y16" s="99"/>
      <c r="Z16" s="98"/>
      <c r="AA16" s="100"/>
      <c r="AB16" s="100"/>
      <c r="AC16" s="100"/>
      <c r="AD16" s="101"/>
      <c r="AE16" s="99"/>
      <c r="AF16" s="98"/>
      <c r="AG16" s="100"/>
      <c r="AH16" s="100"/>
      <c r="AI16" s="100"/>
      <c r="AJ16" s="101"/>
      <c r="AK16" s="99"/>
    </row>
    <row r="17" spans="1:38" s="83" customFormat="1" ht="75" customHeight="1" x14ac:dyDescent="0.25">
      <c r="A17" s="187"/>
      <c r="B17" s="98"/>
      <c r="C17" s="100"/>
      <c r="D17" s="100"/>
      <c r="E17" s="100"/>
      <c r="F17" s="102"/>
      <c r="G17" s="99"/>
      <c r="H17" s="98"/>
      <c r="I17" s="100"/>
      <c r="J17" s="100"/>
      <c r="K17" s="100"/>
      <c r="L17" s="102"/>
      <c r="M17" s="99"/>
      <c r="N17" s="98"/>
      <c r="O17" s="100"/>
      <c r="P17" s="100"/>
      <c r="Q17" s="100"/>
      <c r="R17" s="102"/>
      <c r="S17" s="99"/>
      <c r="T17" s="98"/>
      <c r="U17" s="100"/>
      <c r="V17" s="100"/>
      <c r="W17" s="100"/>
      <c r="X17" s="102"/>
      <c r="Y17" s="99"/>
      <c r="Z17" s="98"/>
      <c r="AA17" s="100"/>
      <c r="AB17" s="100"/>
      <c r="AC17" s="100"/>
      <c r="AD17" s="102"/>
      <c r="AE17" s="99"/>
      <c r="AF17" s="98"/>
      <c r="AG17" s="100"/>
      <c r="AH17" s="100"/>
      <c r="AI17" s="100"/>
      <c r="AJ17" s="102"/>
      <c r="AK17" s="99"/>
    </row>
    <row r="18" spans="1:38" s="83" customFormat="1" ht="21.6" customHeight="1" x14ac:dyDescent="0.25">
      <c r="A18" s="187"/>
      <c r="B18" s="98"/>
      <c r="C18" s="100"/>
      <c r="D18" s="100"/>
      <c r="E18" s="100"/>
      <c r="F18" s="102"/>
      <c r="G18" s="99"/>
      <c r="H18" s="98"/>
      <c r="I18" s="100"/>
      <c r="J18" s="100"/>
      <c r="K18" s="100"/>
      <c r="L18" s="102"/>
      <c r="M18" s="99"/>
      <c r="N18" s="98"/>
      <c r="O18" s="100"/>
      <c r="P18" s="100"/>
      <c r="Q18" s="100"/>
      <c r="R18" s="102"/>
      <c r="S18" s="99"/>
      <c r="T18" s="98"/>
      <c r="U18" s="100"/>
      <c r="V18" s="100"/>
      <c r="W18" s="100"/>
      <c r="X18" s="102"/>
      <c r="Y18" s="99"/>
      <c r="Z18" s="98"/>
      <c r="AA18" s="100"/>
      <c r="AB18" s="100"/>
      <c r="AC18" s="100"/>
      <c r="AD18" s="102"/>
      <c r="AE18" s="99"/>
      <c r="AF18" s="98"/>
      <c r="AG18" s="100"/>
      <c r="AH18" s="100"/>
      <c r="AI18" s="100"/>
      <c r="AJ18" s="102"/>
      <c r="AK18" s="99"/>
    </row>
    <row r="19" spans="1:38" s="83" customFormat="1" ht="36" customHeight="1" x14ac:dyDescent="0.3">
      <c r="A19" s="187"/>
      <c r="B19" s="184" t="str">
        <f>'2023 SCORECARD'!B16</f>
        <v>Develop network within time and specs</v>
      </c>
      <c r="C19" s="185"/>
      <c r="D19" s="185"/>
      <c r="E19" s="103" t="str">
        <f>'2023 SCORECARD'!F16</f>
        <v>COO</v>
      </c>
      <c r="F19" s="103" t="str">
        <f>'2023 SCORECARD'!I16</f>
        <v>%</v>
      </c>
      <c r="G19" s="104" t="str">
        <f>'2023 SCORECARD'!K16</f>
        <v>I</v>
      </c>
      <c r="H19" s="184" t="str">
        <f>'2023 SCORECARD'!B17</f>
        <v>Develop network within time and specs</v>
      </c>
      <c r="I19" s="185"/>
      <c r="J19" s="185"/>
      <c r="K19" s="103" t="str">
        <f>'2023 SCORECARD'!F17</f>
        <v>COO</v>
      </c>
      <c r="L19" s="103" t="str">
        <f>'2023 SCORECARD'!I17</f>
        <v>Milestone</v>
      </c>
      <c r="M19" s="104" t="str">
        <f>'2023 SCORECARD'!K17</f>
        <v>I</v>
      </c>
      <c r="N19" s="184" t="str">
        <f>'2023 SCORECARD'!B18</f>
        <v>Develop customer base in core and ancillary business</v>
      </c>
      <c r="O19" s="185"/>
      <c r="P19" s="185"/>
      <c r="Q19" s="103" t="str">
        <f>'2023 SCORECARD'!F18</f>
        <v>Planning</v>
      </c>
      <c r="R19" s="103" t="str">
        <f>'2023 SCORECARD'!I18</f>
        <v>Mill Ton</v>
      </c>
      <c r="S19" s="104" t="str">
        <f>'2023 SCORECARD'!K18</f>
        <v>I</v>
      </c>
      <c r="T19" s="184" t="str">
        <f>'2023 SCORECARD'!B19</f>
        <v>Develop customer base in core and ancillary business</v>
      </c>
      <c r="U19" s="185"/>
      <c r="V19" s="185"/>
      <c r="W19" s="103" t="str">
        <f>'2023 SCORECARD'!F19</f>
        <v>Account Mgmt.</v>
      </c>
      <c r="X19" s="103" t="str">
        <f>'2023 SCORECARD'!I19</f>
        <v>%</v>
      </c>
      <c r="Y19" s="104" t="str">
        <f>'2023 SCORECARD'!K19</f>
        <v>I</v>
      </c>
      <c r="Z19" s="184">
        <f>'2023 SCORECARD'!B20</f>
        <v>0</v>
      </c>
      <c r="AA19" s="185"/>
      <c r="AB19" s="185"/>
      <c r="AC19" s="103">
        <f>'2023 SCORECARD'!F20</f>
        <v>0</v>
      </c>
      <c r="AD19" s="103">
        <f>'2023 SCORECARD'!I20</f>
        <v>0</v>
      </c>
      <c r="AE19" s="104">
        <f>'2023 SCORECARD'!K20</f>
        <v>0</v>
      </c>
      <c r="AF19" s="184">
        <f>'2023 SCORECARD'!B21</f>
        <v>0</v>
      </c>
      <c r="AG19" s="185"/>
      <c r="AH19" s="185"/>
      <c r="AI19" s="103">
        <f>'2023 SCORECARD'!F21</f>
        <v>0</v>
      </c>
      <c r="AJ19" s="103">
        <f>'2023 SCORECARD'!I21</f>
        <v>0</v>
      </c>
      <c r="AK19" s="104">
        <f>'2023 SCORECARD'!K21</f>
        <v>0</v>
      </c>
    </row>
    <row r="20" spans="1:38" ht="35.1" customHeight="1" x14ac:dyDescent="0.25">
      <c r="A20" s="59"/>
      <c r="B20" s="193" t="s">
        <v>137</v>
      </c>
      <c r="C20" s="193"/>
      <c r="D20" s="193"/>
      <c r="E20" s="193"/>
      <c r="F20" s="193"/>
      <c r="G20" s="193"/>
      <c r="H20" s="194" t="s">
        <v>136</v>
      </c>
      <c r="I20" s="194"/>
      <c r="J20" s="194"/>
      <c r="K20" s="194"/>
      <c r="L20" s="194"/>
      <c r="M20" s="194"/>
      <c r="N20" s="194" t="s">
        <v>140</v>
      </c>
      <c r="O20" s="194"/>
      <c r="P20" s="194"/>
      <c r="Q20" s="194"/>
      <c r="R20" s="194"/>
      <c r="S20" s="194"/>
      <c r="T20" s="194" t="s">
        <v>39</v>
      </c>
      <c r="U20" s="194"/>
      <c r="V20" s="194"/>
      <c r="W20" s="194"/>
      <c r="X20" s="194"/>
      <c r="Y20" s="194"/>
      <c r="Z20" s="194" t="s">
        <v>39</v>
      </c>
      <c r="AA20" s="194"/>
      <c r="AB20" s="194"/>
      <c r="AC20" s="194"/>
      <c r="AD20" s="194"/>
      <c r="AE20" s="194"/>
      <c r="AF20" s="194" t="s">
        <v>39</v>
      </c>
      <c r="AG20" s="194"/>
      <c r="AH20" s="194"/>
      <c r="AI20" s="194"/>
      <c r="AJ20" s="194"/>
      <c r="AK20" s="200"/>
    </row>
    <row r="21" spans="1:38" s="83" customFormat="1" ht="38.549999999999997" customHeight="1" x14ac:dyDescent="0.3">
      <c r="A21" s="188" t="s">
        <v>14</v>
      </c>
      <c r="B21" s="105"/>
      <c r="C21" s="183" t="str">
        <f>'2023 SCORECARD'!C23</f>
        <v>Lost time incident frequency rate 
(ER Corporate)</v>
      </c>
      <c r="D21" s="183"/>
      <c r="E21" s="183"/>
      <c r="F21" s="183"/>
      <c r="G21" s="95"/>
      <c r="H21" s="96"/>
      <c r="I21" s="183" t="str">
        <f>'2023 SCORECARD'!C24</f>
        <v>Share of HSE corrective actions closed on time</v>
      </c>
      <c r="J21" s="183"/>
      <c r="K21" s="183"/>
      <c r="L21" s="183"/>
      <c r="M21" s="95"/>
      <c r="N21" s="96"/>
      <c r="O21" s="183" t="str">
        <f>'2023 SCORECARD'!C25</f>
        <v># of key business processes developed and enhanced</v>
      </c>
      <c r="P21" s="183"/>
      <c r="Q21" s="183"/>
      <c r="R21" s="183"/>
      <c r="S21" s="95"/>
      <c r="T21" s="96"/>
      <c r="U21" s="183" t="str">
        <f>'2023 SCORECARD'!C26</f>
        <v>Timely closure of audit observations</v>
      </c>
      <c r="V21" s="183"/>
      <c r="W21" s="183"/>
      <c r="X21" s="183"/>
      <c r="Y21" s="95"/>
      <c r="Z21" s="96"/>
      <c r="AA21" s="183">
        <f>'2023 SCORECARD'!C27</f>
        <v>0</v>
      </c>
      <c r="AB21" s="183"/>
      <c r="AC21" s="183"/>
      <c r="AD21" s="183"/>
      <c r="AE21" s="95"/>
      <c r="AF21" s="96"/>
      <c r="AG21" s="183">
        <f>'2023 SCORECARD'!C28</f>
        <v>0</v>
      </c>
      <c r="AH21" s="183"/>
      <c r="AI21" s="183"/>
      <c r="AJ21" s="183"/>
      <c r="AK21" s="95"/>
      <c r="AL21" s="97"/>
    </row>
    <row r="22" spans="1:38" s="83" customFormat="1" ht="22.95" customHeight="1" x14ac:dyDescent="0.3">
      <c r="A22" s="189"/>
      <c r="B22" s="98"/>
      <c r="C22" s="33" t="str">
        <f>'2023 SCORECARD'!Y23</f>
        <v>0</v>
      </c>
      <c r="D22" s="33">
        <f>'2023 SCORECARD'!Z23</f>
        <v>1</v>
      </c>
      <c r="E22" s="33">
        <f>'2023 SCORECARD'!AA23</f>
        <v>1</v>
      </c>
      <c r="F22" s="33">
        <f>'2023 SCORECARD'!AB23</f>
        <v>1</v>
      </c>
      <c r="G22" s="99"/>
      <c r="H22" s="98"/>
      <c r="I22" s="33" t="str">
        <f>'2023 SCORECARD'!Y24</f>
        <v>0</v>
      </c>
      <c r="J22" s="33">
        <f>'2023 SCORECARD'!Z24</f>
        <v>0</v>
      </c>
      <c r="K22" s="33">
        <f>'2023 SCORECARD'!AA24</f>
        <v>0</v>
      </c>
      <c r="L22" s="33">
        <f>'2023 SCORECARD'!AB24</f>
        <v>1</v>
      </c>
      <c r="M22" s="99"/>
      <c r="N22" s="98"/>
      <c r="O22" s="33" t="str">
        <f>'2023 SCORECARD'!Y25</f>
        <v>0</v>
      </c>
      <c r="P22" s="33">
        <f>'2023 SCORECARD'!Z25</f>
        <v>0</v>
      </c>
      <c r="Q22" s="33">
        <f>'2023 SCORECARD'!AA25</f>
        <v>1</v>
      </c>
      <c r="R22" s="33">
        <f>'2023 SCORECARD'!AB25</f>
        <v>0.66666666666666663</v>
      </c>
      <c r="S22" s="99"/>
      <c r="T22" s="98"/>
      <c r="U22" s="33" t="str">
        <f>'2023 SCORECARD'!Y26</f>
        <v>0</v>
      </c>
      <c r="V22" s="33">
        <f>'2023 SCORECARD'!Z26</f>
        <v>0.77500000000000002</v>
      </c>
      <c r="W22" s="33">
        <f>'2023 SCORECARD'!AA26</f>
        <v>0.58333333333333337</v>
      </c>
      <c r="X22" s="33">
        <f>'2023 SCORECARD'!AB26</f>
        <v>0.8</v>
      </c>
      <c r="Y22" s="99"/>
      <c r="Z22" s="98"/>
      <c r="AA22" s="33" t="str">
        <f>'2023 SCORECARD'!Y27</f>
        <v>0</v>
      </c>
      <c r="AB22" s="33" t="str">
        <f>'2023 SCORECARD'!Z27</f>
        <v>0</v>
      </c>
      <c r="AC22" s="33" t="str">
        <f>'2023 SCORECARD'!AA27</f>
        <v>0</v>
      </c>
      <c r="AD22" s="33" t="str">
        <f>'2023 SCORECARD'!AB27</f>
        <v>0</v>
      </c>
      <c r="AE22" s="99"/>
      <c r="AF22" s="98"/>
      <c r="AG22" s="33" t="str">
        <f>'2023 SCORECARD'!Y28</f>
        <v>0</v>
      </c>
      <c r="AH22" s="33" t="str">
        <f>'2023 SCORECARD'!Z28</f>
        <v>0</v>
      </c>
      <c r="AI22" s="33" t="str">
        <f>'2023 SCORECARD'!AA28</f>
        <v>0</v>
      </c>
      <c r="AJ22" s="33" t="str">
        <f>'2023 SCORECARD'!AB28</f>
        <v>0</v>
      </c>
      <c r="AK22" s="99"/>
    </row>
    <row r="23" spans="1:38" s="83" customFormat="1" ht="75" customHeight="1" x14ac:dyDescent="0.3">
      <c r="A23" s="189"/>
      <c r="B23" s="98"/>
      <c r="C23" s="100"/>
      <c r="D23" s="100"/>
      <c r="E23" s="100"/>
      <c r="F23" s="101"/>
      <c r="G23" s="99"/>
      <c r="H23" s="98"/>
      <c r="I23" s="100"/>
      <c r="J23" s="100"/>
      <c r="K23" s="100"/>
      <c r="L23" s="101"/>
      <c r="M23" s="99"/>
      <c r="N23" s="98"/>
      <c r="O23" s="100"/>
      <c r="P23" s="100"/>
      <c r="Q23" s="100"/>
      <c r="R23" s="101"/>
      <c r="S23" s="99"/>
      <c r="T23" s="98"/>
      <c r="U23" s="100"/>
      <c r="V23" s="100"/>
      <c r="W23" s="100"/>
      <c r="X23" s="101"/>
      <c r="Y23" s="99"/>
      <c r="Z23" s="98"/>
      <c r="AA23" s="100"/>
      <c r="AB23" s="100"/>
      <c r="AC23" s="100"/>
      <c r="AD23" s="101"/>
      <c r="AE23" s="99"/>
      <c r="AF23" s="98"/>
      <c r="AG23" s="100"/>
      <c r="AH23" s="100"/>
      <c r="AI23" s="100"/>
      <c r="AJ23" s="101"/>
      <c r="AK23" s="99"/>
    </row>
    <row r="24" spans="1:38" s="83" customFormat="1" ht="75" customHeight="1" x14ac:dyDescent="0.3">
      <c r="A24" s="189"/>
      <c r="B24" s="98"/>
      <c r="C24" s="100"/>
      <c r="D24" s="100"/>
      <c r="E24" s="100"/>
      <c r="F24" s="101"/>
      <c r="G24" s="99"/>
      <c r="H24" s="98"/>
      <c r="I24" s="100"/>
      <c r="J24" s="100"/>
      <c r="K24" s="100"/>
      <c r="L24" s="101"/>
      <c r="M24" s="99"/>
      <c r="N24" s="98"/>
      <c r="O24" s="100"/>
      <c r="P24" s="100"/>
      <c r="Q24" s="100"/>
      <c r="R24" s="101"/>
      <c r="S24" s="99"/>
      <c r="T24" s="98"/>
      <c r="U24" s="100"/>
      <c r="V24" s="100"/>
      <c r="W24" s="100"/>
      <c r="X24" s="101"/>
      <c r="Y24" s="99"/>
      <c r="Z24" s="98"/>
      <c r="AA24" s="100"/>
      <c r="AB24" s="100"/>
      <c r="AC24" s="100"/>
      <c r="AD24" s="101"/>
      <c r="AE24" s="99"/>
      <c r="AF24" s="98"/>
      <c r="AG24" s="100"/>
      <c r="AH24" s="100"/>
      <c r="AI24" s="100"/>
      <c r="AJ24" s="101"/>
      <c r="AK24" s="99"/>
    </row>
    <row r="25" spans="1:38" s="83" customFormat="1" ht="75" customHeight="1" x14ac:dyDescent="0.25">
      <c r="A25" s="189"/>
      <c r="B25" s="98"/>
      <c r="C25" s="100"/>
      <c r="D25" s="100"/>
      <c r="E25" s="100"/>
      <c r="F25" s="102"/>
      <c r="G25" s="99"/>
      <c r="H25" s="98"/>
      <c r="I25" s="100"/>
      <c r="J25" s="100"/>
      <c r="K25" s="100"/>
      <c r="L25" s="102"/>
      <c r="M25" s="99"/>
      <c r="N25" s="98"/>
      <c r="O25" s="100"/>
      <c r="P25" s="100"/>
      <c r="Q25" s="100"/>
      <c r="R25" s="102"/>
      <c r="S25" s="99"/>
      <c r="T25" s="98"/>
      <c r="U25" s="100"/>
      <c r="V25" s="100"/>
      <c r="W25" s="100"/>
      <c r="X25" s="102"/>
      <c r="Y25" s="99"/>
      <c r="Z25" s="98"/>
      <c r="AA25" s="100"/>
      <c r="AB25" s="100"/>
      <c r="AC25" s="100"/>
      <c r="AD25" s="102"/>
      <c r="AE25" s="99"/>
      <c r="AF25" s="98"/>
      <c r="AG25" s="100"/>
      <c r="AH25" s="100"/>
      <c r="AI25" s="100"/>
      <c r="AJ25" s="102"/>
      <c r="AK25" s="99"/>
    </row>
    <row r="26" spans="1:38" s="83" customFormat="1" ht="21.6" customHeight="1" x14ac:dyDescent="0.25">
      <c r="A26" s="189"/>
      <c r="B26" s="98"/>
      <c r="C26" s="100"/>
      <c r="D26" s="100"/>
      <c r="E26" s="100"/>
      <c r="F26" s="102"/>
      <c r="G26" s="99"/>
      <c r="H26" s="98"/>
      <c r="I26" s="100"/>
      <c r="J26" s="100"/>
      <c r="K26" s="100"/>
      <c r="L26" s="102"/>
      <c r="M26" s="99"/>
      <c r="N26" s="98"/>
      <c r="O26" s="100"/>
      <c r="P26" s="100"/>
      <c r="Q26" s="100"/>
      <c r="R26" s="102"/>
      <c r="S26" s="99"/>
      <c r="T26" s="98"/>
      <c r="U26" s="100"/>
      <c r="V26" s="100"/>
      <c r="W26" s="100"/>
      <c r="X26" s="102"/>
      <c r="Y26" s="99"/>
      <c r="Z26" s="98"/>
      <c r="AA26" s="100"/>
      <c r="AB26" s="100"/>
      <c r="AC26" s="100"/>
      <c r="AD26" s="102"/>
      <c r="AE26" s="99"/>
      <c r="AF26" s="98"/>
      <c r="AG26" s="100"/>
      <c r="AH26" s="100"/>
      <c r="AI26" s="100"/>
      <c r="AJ26" s="102"/>
      <c r="AK26" s="99"/>
    </row>
    <row r="27" spans="1:38" s="83" customFormat="1" ht="36" customHeight="1" x14ac:dyDescent="0.3">
      <c r="A27" s="189"/>
      <c r="B27" s="184" t="str">
        <f>'2023 SCORECARD'!B23</f>
        <v>Ensure highest level of safety and reliability</v>
      </c>
      <c r="C27" s="185"/>
      <c r="D27" s="185"/>
      <c r="E27" s="103" t="str">
        <f>'2023 SCORECARD'!F23</f>
        <v>HSSE&amp;Q</v>
      </c>
      <c r="F27" s="103" t="str">
        <f>'2023 SCORECARD'!I23</f>
        <v xml:space="preserve">LTI/ Hours worked </v>
      </c>
      <c r="G27" s="104" t="str">
        <f>'2023 SCORECARD'!K23</f>
        <v>D</v>
      </c>
      <c r="H27" s="184" t="str">
        <f>'2023 SCORECARD'!B24</f>
        <v>Ensure highest level of safety and reliability</v>
      </c>
      <c r="I27" s="185"/>
      <c r="J27" s="185"/>
      <c r="K27" s="103" t="str">
        <f>'2023 SCORECARD'!F24</f>
        <v>HSSE&amp;Q</v>
      </c>
      <c r="L27" s="103" t="str">
        <f>'2023 SCORECARD'!I24</f>
        <v>%</v>
      </c>
      <c r="M27" s="104" t="str">
        <f>'2023 SCORECARD'!K24</f>
        <v>I</v>
      </c>
      <c r="N27" s="184" t="str">
        <f>'2023 SCORECARD'!B25</f>
        <v>Build effective governance organization and business processes</v>
      </c>
      <c r="O27" s="185"/>
      <c r="P27" s="185"/>
      <c r="Q27" s="103" t="str">
        <f>'2023 SCORECARD'!F25</f>
        <v>HSSE&amp;Q</v>
      </c>
      <c r="R27" s="103" t="str">
        <f>'2023 SCORECARD'!I25</f>
        <v>Bus. Process</v>
      </c>
      <c r="S27" s="104" t="str">
        <f>'2023 SCORECARD'!K25</f>
        <v>I</v>
      </c>
      <c r="T27" s="184" t="str">
        <f>'2023 SCORECARD'!B26</f>
        <v>Build effective governance organization and business processes</v>
      </c>
      <c r="U27" s="185"/>
      <c r="V27" s="185"/>
      <c r="W27" s="103" t="str">
        <f>'2023 SCORECARD'!F26</f>
        <v>HSSE&amp;Q</v>
      </c>
      <c r="X27" s="103" t="str">
        <f>'2023 SCORECARD'!I26</f>
        <v>%</v>
      </c>
      <c r="Y27" s="104" t="str">
        <f>'2023 SCORECARD'!K26</f>
        <v>I</v>
      </c>
      <c r="Z27" s="184">
        <f>'2023 SCORECARD'!B27</f>
        <v>0</v>
      </c>
      <c r="AA27" s="185"/>
      <c r="AB27" s="185"/>
      <c r="AC27" s="103">
        <f>'2023 SCORECARD'!F27</f>
        <v>0</v>
      </c>
      <c r="AD27" s="103">
        <f>'2023 SCORECARD'!I27</f>
        <v>0</v>
      </c>
      <c r="AE27" s="104">
        <f>'2023 SCORECARD'!K27</f>
        <v>0</v>
      </c>
      <c r="AF27" s="184">
        <f>'2023 SCORECARD'!B28</f>
        <v>0</v>
      </c>
      <c r="AG27" s="185"/>
      <c r="AH27" s="185"/>
      <c r="AI27" s="103">
        <f>'2023 SCORECARD'!F28</f>
        <v>0</v>
      </c>
      <c r="AJ27" s="103">
        <f>'2023 SCORECARD'!I28</f>
        <v>0</v>
      </c>
      <c r="AK27" s="104">
        <f>'2023 SCORECARD'!K28</f>
        <v>0</v>
      </c>
    </row>
    <row r="28" spans="1:38" ht="35.1" customHeight="1" x14ac:dyDescent="0.25">
      <c r="A28" s="62"/>
      <c r="B28" s="192" t="s">
        <v>39</v>
      </c>
      <c r="C28" s="192"/>
      <c r="D28" s="192"/>
      <c r="E28" s="192"/>
      <c r="F28" s="192"/>
      <c r="G28" s="192"/>
      <c r="H28" s="192" t="s">
        <v>134</v>
      </c>
      <c r="I28" s="192"/>
      <c r="J28" s="192"/>
      <c r="K28" s="192"/>
      <c r="L28" s="192"/>
      <c r="M28" s="192"/>
      <c r="N28" s="192" t="s">
        <v>139</v>
      </c>
      <c r="O28" s="192"/>
      <c r="P28" s="192"/>
      <c r="Q28" s="192"/>
      <c r="R28" s="192"/>
      <c r="S28" s="192"/>
      <c r="T28" s="192" t="s">
        <v>141</v>
      </c>
      <c r="U28" s="192"/>
      <c r="V28" s="192"/>
      <c r="W28" s="192"/>
      <c r="X28" s="192"/>
      <c r="Y28" s="192"/>
      <c r="Z28" s="192" t="s">
        <v>39</v>
      </c>
      <c r="AA28" s="192"/>
      <c r="AB28" s="192"/>
      <c r="AC28" s="192"/>
      <c r="AD28" s="192"/>
      <c r="AE28" s="192"/>
      <c r="AF28" s="192" t="s">
        <v>39</v>
      </c>
      <c r="AG28" s="192"/>
      <c r="AH28" s="192"/>
      <c r="AI28" s="192"/>
      <c r="AJ28" s="192"/>
      <c r="AK28" s="201"/>
    </row>
    <row r="29" spans="1:38" s="83" customFormat="1" ht="38.549999999999997" customHeight="1" x14ac:dyDescent="0.3">
      <c r="A29" s="190" t="s">
        <v>23</v>
      </c>
      <c r="B29" s="105"/>
      <c r="C29" s="183" t="str">
        <f>'2023 SCORECARD'!C30</f>
        <v>Emiratization rate</v>
      </c>
      <c r="D29" s="183"/>
      <c r="E29" s="183"/>
      <c r="F29" s="183"/>
      <c r="G29" s="95"/>
      <c r="H29" s="96"/>
      <c r="I29" s="183" t="str">
        <f>'2023 SCORECARD'!C31</f>
        <v>Average training hours per FTE</v>
      </c>
      <c r="J29" s="183"/>
      <c r="K29" s="183"/>
      <c r="L29" s="183"/>
      <c r="M29" s="95"/>
      <c r="N29" s="96"/>
      <c r="O29" s="183" t="str">
        <f>'2023 SCORECARD'!C32</f>
        <v xml:space="preserve">Average employee satisfaction rating </v>
      </c>
      <c r="P29" s="183"/>
      <c r="Q29" s="183"/>
      <c r="R29" s="183"/>
      <c r="S29" s="95"/>
      <c r="T29" s="96"/>
      <c r="U29" s="183">
        <f>'2023 SCORECARD'!C33</f>
        <v>0</v>
      </c>
      <c r="V29" s="183"/>
      <c r="W29" s="183"/>
      <c r="X29" s="183"/>
      <c r="Y29" s="95"/>
      <c r="Z29" s="96"/>
      <c r="AA29" s="183">
        <f>'2023 SCORECARD'!C34</f>
        <v>0</v>
      </c>
      <c r="AB29" s="183"/>
      <c r="AC29" s="183"/>
      <c r="AD29" s="183"/>
      <c r="AE29" s="95"/>
      <c r="AF29" s="96"/>
      <c r="AG29" s="183">
        <f>'2023 SCORECARD'!C35</f>
        <v>0</v>
      </c>
      <c r="AH29" s="183"/>
      <c r="AI29" s="183"/>
      <c r="AJ29" s="183"/>
      <c r="AK29" s="95"/>
      <c r="AL29" s="97"/>
    </row>
    <row r="30" spans="1:38" s="83" customFormat="1" ht="22.95" customHeight="1" x14ac:dyDescent="0.3">
      <c r="A30" s="191"/>
      <c r="B30" s="98"/>
      <c r="C30" s="33" t="str">
        <f>'2023 SCORECARD'!Y30</f>
        <v>0</v>
      </c>
      <c r="D30" s="33">
        <f>'2023 SCORECARD'!Z30</f>
        <v>1.4888888888888889</v>
      </c>
      <c r="E30" s="33">
        <f>'2023 SCORECARD'!AA30</f>
        <v>1.4666666666666666</v>
      </c>
      <c r="F30" s="33">
        <f>'2023 SCORECARD'!AB30</f>
        <v>1.4</v>
      </c>
      <c r="G30" s="99"/>
      <c r="H30" s="98"/>
      <c r="I30" s="33">
        <f>'2023 SCORECARD'!Y31</f>
        <v>1.02</v>
      </c>
      <c r="J30" s="33">
        <f>'2023 SCORECARD'!Z31</f>
        <v>0.95</v>
      </c>
      <c r="K30" s="33">
        <f>'2023 SCORECARD'!AA31</f>
        <v>1.0273333333333334</v>
      </c>
      <c r="L30" s="33">
        <f>'2023 SCORECARD'!AB31</f>
        <v>1.2695000000000001</v>
      </c>
      <c r="M30" s="99"/>
      <c r="N30" s="98"/>
      <c r="O30" s="33" t="str">
        <f>'2023 SCORECARD'!Y32</f>
        <v>0</v>
      </c>
      <c r="P30" s="33" t="str">
        <f>'2023 SCORECARD'!Z32</f>
        <v>0</v>
      </c>
      <c r="Q30" s="33" t="str">
        <f>'2023 SCORECARD'!AA32</f>
        <v>0</v>
      </c>
      <c r="R30" s="33">
        <f>'2023 SCORECARD'!AB32</f>
        <v>1.08</v>
      </c>
      <c r="S30" s="99"/>
      <c r="T30" s="98"/>
      <c r="U30" s="33" t="str">
        <f>'2023 SCORECARD'!Y33</f>
        <v>0</v>
      </c>
      <c r="V30" s="33" t="str">
        <f>'2023 SCORECARD'!Z33</f>
        <v>0</v>
      </c>
      <c r="W30" s="33" t="str">
        <f>'2023 SCORECARD'!AA33</f>
        <v>0</v>
      </c>
      <c r="X30" s="33" t="str">
        <f>'2023 SCORECARD'!AB33</f>
        <v>0</v>
      </c>
      <c r="Y30" s="99"/>
      <c r="Z30" s="98"/>
      <c r="AA30" s="33" t="str">
        <f>'2023 SCORECARD'!Y34</f>
        <v>0</v>
      </c>
      <c r="AB30" s="33" t="str">
        <f>'2023 SCORECARD'!Z34</f>
        <v>0</v>
      </c>
      <c r="AC30" s="33" t="str">
        <f>'2023 SCORECARD'!AA34</f>
        <v>0</v>
      </c>
      <c r="AD30" s="33" t="str">
        <f>'2023 SCORECARD'!AB34</f>
        <v>0</v>
      </c>
      <c r="AE30" s="99"/>
      <c r="AF30" s="98"/>
      <c r="AG30" s="33" t="str">
        <f>'2023 SCORECARD'!Y35</f>
        <v>0</v>
      </c>
      <c r="AH30" s="33" t="str">
        <f>'2023 SCORECARD'!Z35</f>
        <v>0</v>
      </c>
      <c r="AI30" s="33" t="str">
        <f>'2023 SCORECARD'!AA35</f>
        <v>0</v>
      </c>
      <c r="AJ30" s="33" t="str">
        <f>'2023 SCORECARD'!AB35</f>
        <v>0</v>
      </c>
      <c r="AK30" s="99"/>
    </row>
    <row r="31" spans="1:38" s="83" customFormat="1" ht="75" customHeight="1" x14ac:dyDescent="0.3">
      <c r="A31" s="191"/>
      <c r="B31" s="98"/>
      <c r="C31" s="100"/>
      <c r="D31" s="100"/>
      <c r="E31" s="100"/>
      <c r="F31" s="101"/>
      <c r="G31" s="99"/>
      <c r="H31" s="98"/>
      <c r="I31" s="100"/>
      <c r="J31" s="100"/>
      <c r="K31" s="100"/>
      <c r="L31" s="101"/>
      <c r="M31" s="99"/>
      <c r="N31" s="98"/>
      <c r="O31" s="100"/>
      <c r="P31" s="100"/>
      <c r="Q31" s="100"/>
      <c r="R31" s="101"/>
      <c r="S31" s="99"/>
      <c r="T31" s="98"/>
      <c r="U31" s="100"/>
      <c r="V31" s="100"/>
      <c r="W31" s="100"/>
      <c r="X31" s="101"/>
      <c r="Y31" s="99"/>
      <c r="Z31" s="98"/>
      <c r="AA31" s="100"/>
      <c r="AB31" s="100"/>
      <c r="AC31" s="100"/>
      <c r="AD31" s="101"/>
      <c r="AE31" s="99"/>
      <c r="AF31" s="98"/>
      <c r="AG31" s="100"/>
      <c r="AH31" s="100"/>
      <c r="AI31" s="100"/>
      <c r="AJ31" s="101"/>
      <c r="AK31" s="99"/>
    </row>
    <row r="32" spans="1:38" s="83" customFormat="1" ht="75" customHeight="1" x14ac:dyDescent="0.3">
      <c r="A32" s="191"/>
      <c r="B32" s="98"/>
      <c r="C32" s="100"/>
      <c r="D32" s="100"/>
      <c r="E32" s="100"/>
      <c r="F32" s="101"/>
      <c r="G32" s="99"/>
      <c r="H32" s="98"/>
      <c r="I32" s="100"/>
      <c r="J32" s="100"/>
      <c r="K32" s="100"/>
      <c r="L32" s="101"/>
      <c r="M32" s="99"/>
      <c r="N32" s="98"/>
      <c r="O32" s="100"/>
      <c r="P32" s="100"/>
      <c r="Q32" s="100"/>
      <c r="R32" s="101"/>
      <c r="S32" s="99"/>
      <c r="T32" s="98"/>
      <c r="U32" s="100"/>
      <c r="V32" s="100"/>
      <c r="W32" s="100"/>
      <c r="X32" s="101"/>
      <c r="Y32" s="99"/>
      <c r="Z32" s="98"/>
      <c r="AA32" s="100"/>
      <c r="AB32" s="100"/>
      <c r="AC32" s="100"/>
      <c r="AD32" s="101"/>
      <c r="AE32" s="99"/>
      <c r="AF32" s="98"/>
      <c r="AG32" s="100"/>
      <c r="AH32" s="100"/>
      <c r="AI32" s="100"/>
      <c r="AJ32" s="101"/>
      <c r="AK32" s="99"/>
    </row>
    <row r="33" spans="1:37" s="83" customFormat="1" ht="75" customHeight="1" x14ac:dyDescent="0.25">
      <c r="A33" s="191"/>
      <c r="B33" s="98"/>
      <c r="C33" s="100"/>
      <c r="D33" s="100"/>
      <c r="E33" s="100"/>
      <c r="F33" s="102"/>
      <c r="G33" s="99"/>
      <c r="H33" s="98"/>
      <c r="I33" s="100"/>
      <c r="J33" s="100"/>
      <c r="K33" s="100"/>
      <c r="L33" s="102"/>
      <c r="M33" s="99"/>
      <c r="N33" s="98"/>
      <c r="O33" s="100"/>
      <c r="P33" s="100"/>
      <c r="Q33" s="100"/>
      <c r="R33" s="102"/>
      <c r="S33" s="99"/>
      <c r="T33" s="98"/>
      <c r="U33" s="100"/>
      <c r="V33" s="100"/>
      <c r="W33" s="100"/>
      <c r="X33" s="102"/>
      <c r="Y33" s="99"/>
      <c r="Z33" s="98"/>
      <c r="AA33" s="100"/>
      <c r="AB33" s="100"/>
      <c r="AC33" s="100"/>
      <c r="AD33" s="102"/>
      <c r="AE33" s="99"/>
      <c r="AF33" s="98"/>
      <c r="AG33" s="100"/>
      <c r="AH33" s="100"/>
      <c r="AI33" s="100"/>
      <c r="AJ33" s="102"/>
      <c r="AK33" s="99"/>
    </row>
    <row r="34" spans="1:37" s="83" customFormat="1" ht="21.6" customHeight="1" x14ac:dyDescent="0.25">
      <c r="A34" s="191"/>
      <c r="B34" s="98"/>
      <c r="C34" s="100"/>
      <c r="D34" s="100"/>
      <c r="E34" s="100"/>
      <c r="F34" s="102"/>
      <c r="G34" s="99"/>
      <c r="H34" s="98"/>
      <c r="I34" s="100"/>
      <c r="J34" s="100"/>
      <c r="K34" s="100"/>
      <c r="L34" s="102"/>
      <c r="M34" s="99"/>
      <c r="N34" s="98"/>
      <c r="O34" s="100"/>
      <c r="P34" s="100"/>
      <c r="Q34" s="100"/>
      <c r="R34" s="102"/>
      <c r="S34" s="99"/>
      <c r="T34" s="98"/>
      <c r="U34" s="100"/>
      <c r="V34" s="100"/>
      <c r="W34" s="100"/>
      <c r="X34" s="102"/>
      <c r="Y34" s="99"/>
      <c r="Z34" s="98"/>
      <c r="AA34" s="100"/>
      <c r="AB34" s="100"/>
      <c r="AC34" s="100"/>
      <c r="AD34" s="102"/>
      <c r="AE34" s="99"/>
      <c r="AF34" s="98"/>
      <c r="AG34" s="100"/>
      <c r="AH34" s="100"/>
      <c r="AI34" s="100"/>
      <c r="AJ34" s="102"/>
      <c r="AK34" s="99"/>
    </row>
    <row r="35" spans="1:37" s="83" customFormat="1" ht="36" customHeight="1" x14ac:dyDescent="0.3">
      <c r="A35" s="191"/>
      <c r="B35" s="184" t="str">
        <f>'2023 SCORECARD'!B30</f>
        <v>Attract retain &amp; develop capable UAE talent</v>
      </c>
      <c r="C35" s="185"/>
      <c r="D35" s="185"/>
      <c r="E35" s="103" t="str">
        <f>'2023 SCORECARD'!F30</f>
        <v>CFSO</v>
      </c>
      <c r="F35" s="103" t="str">
        <f>'2023 SCORECARD'!I30</f>
        <v>%</v>
      </c>
      <c r="G35" s="104" t="str">
        <f>'2023 SCORECARD'!K30</f>
        <v>I</v>
      </c>
      <c r="H35" s="184" t="str">
        <f>'2023 SCORECARD'!B31</f>
        <v>Attract retain &amp; develop capable UAE talent</v>
      </c>
      <c r="I35" s="185"/>
      <c r="J35" s="185"/>
      <c r="K35" s="103" t="str">
        <f>'2023 SCORECARD'!F31</f>
        <v>CFSO</v>
      </c>
      <c r="L35" s="103" t="str">
        <f>'2023 SCORECARD'!I31</f>
        <v>Hour / FTE</v>
      </c>
      <c r="M35" s="104" t="str">
        <f>'2023 SCORECARD'!K31</f>
        <v>I</v>
      </c>
      <c r="N35" s="184" t="str">
        <f>'2023 SCORECARD'!B32</f>
        <v>Build a performance driven culture</v>
      </c>
      <c r="O35" s="185"/>
      <c r="P35" s="185"/>
      <c r="Q35" s="103" t="str">
        <f>'2023 SCORECARD'!F32</f>
        <v>CEO</v>
      </c>
      <c r="R35" s="103" t="str">
        <f>'2023 SCORECARD'!I32</f>
        <v>%</v>
      </c>
      <c r="S35" s="104" t="str">
        <f>'2023 SCORECARD'!K32</f>
        <v>I</v>
      </c>
      <c r="T35" s="184">
        <f>'2023 SCORECARD'!B33</f>
        <v>0</v>
      </c>
      <c r="U35" s="185"/>
      <c r="V35" s="185"/>
      <c r="W35" s="103">
        <f>'2023 SCORECARD'!F33</f>
        <v>0</v>
      </c>
      <c r="X35" s="103">
        <f>'2023 SCORECARD'!I33</f>
        <v>0</v>
      </c>
      <c r="Y35" s="104">
        <f>'2023 SCORECARD'!K33</f>
        <v>0</v>
      </c>
      <c r="Z35" s="184">
        <f>'2023 SCORECARD'!B34</f>
        <v>0</v>
      </c>
      <c r="AA35" s="185"/>
      <c r="AB35" s="185"/>
      <c r="AC35" s="103">
        <f>'2023 SCORECARD'!F34</f>
        <v>0</v>
      </c>
      <c r="AD35" s="103">
        <f>'2023 SCORECARD'!I34</f>
        <v>0</v>
      </c>
      <c r="AE35" s="104">
        <f>'2023 SCORECARD'!K34</f>
        <v>0</v>
      </c>
      <c r="AF35" s="184">
        <f>'2023 SCORECARD'!B35</f>
        <v>0</v>
      </c>
      <c r="AG35" s="185"/>
      <c r="AH35" s="185"/>
      <c r="AI35" s="103">
        <f>'2023 SCORECARD'!F35</f>
        <v>0</v>
      </c>
      <c r="AJ35" s="103">
        <f>'2023 SCORECARD'!I35</f>
        <v>0</v>
      </c>
      <c r="AK35" s="104">
        <f>'2023 SCORECARD'!K35</f>
        <v>0</v>
      </c>
    </row>
    <row r="36" spans="1:37" ht="35.1" customHeight="1" x14ac:dyDescent="0.25">
      <c r="A36" s="65"/>
      <c r="B36" s="181" t="s">
        <v>39</v>
      </c>
      <c r="C36" s="181"/>
      <c r="D36" s="181"/>
      <c r="E36" s="181"/>
      <c r="F36" s="181"/>
      <c r="G36" s="181"/>
      <c r="H36" s="181"/>
      <c r="I36" s="181"/>
      <c r="J36" s="181"/>
      <c r="K36" s="181"/>
      <c r="L36" s="181"/>
      <c r="M36" s="181"/>
      <c r="N36" s="181" t="s">
        <v>142</v>
      </c>
      <c r="O36" s="181"/>
      <c r="P36" s="181"/>
      <c r="Q36" s="181"/>
      <c r="R36" s="181"/>
      <c r="S36" s="181"/>
      <c r="T36" s="181" t="s">
        <v>39</v>
      </c>
      <c r="U36" s="181"/>
      <c r="V36" s="181"/>
      <c r="W36" s="181"/>
      <c r="X36" s="181"/>
      <c r="Y36" s="181"/>
      <c r="Z36" s="181" t="s">
        <v>39</v>
      </c>
      <c r="AA36" s="181"/>
      <c r="AB36" s="181"/>
      <c r="AC36" s="181"/>
      <c r="AD36" s="181"/>
      <c r="AE36" s="181"/>
      <c r="AF36" s="181" t="s">
        <v>39</v>
      </c>
      <c r="AG36" s="181"/>
      <c r="AH36" s="181"/>
      <c r="AI36" s="181"/>
      <c r="AJ36" s="181"/>
      <c r="AK36" s="182"/>
    </row>
    <row r="37" spans="1:37" ht="21.75" customHeight="1" x14ac:dyDescent="0.25">
      <c r="A37" s="89"/>
    </row>
    <row r="38" spans="1:37" ht="24.6" customHeight="1" thickBot="1" x14ac:dyDescent="0.3">
      <c r="A38" s="89"/>
      <c r="J38" s="115" t="s">
        <v>40</v>
      </c>
      <c r="K38" s="116"/>
      <c r="L38" s="117" t="s">
        <v>41</v>
      </c>
      <c r="U38" s="77" t="s">
        <v>5</v>
      </c>
      <c r="V38" s="78" t="s">
        <v>29</v>
      </c>
      <c r="W38" s="79" t="s">
        <v>24</v>
      </c>
      <c r="X38" s="78" t="s">
        <v>27</v>
      </c>
      <c r="AA38" s="80" t="s">
        <v>6</v>
      </c>
      <c r="AB38" s="78" t="s">
        <v>26</v>
      </c>
      <c r="AC38" s="82"/>
      <c r="AD38" s="83" t="s">
        <v>18</v>
      </c>
      <c r="AG38" s="84"/>
      <c r="AH38" s="83" t="s">
        <v>32</v>
      </c>
    </row>
    <row r="39" spans="1:37" ht="14.4" thickTop="1" x14ac:dyDescent="0.25"/>
  </sheetData>
  <sheetProtection sheet="1" objects="1" scenarios="1"/>
  <mergeCells count="85">
    <mergeCell ref="AF1:AI2"/>
    <mergeCell ref="AF11:AH11"/>
    <mergeCell ref="AF19:AH19"/>
    <mergeCell ref="AF27:AH27"/>
    <mergeCell ref="AF35:AH35"/>
    <mergeCell ref="AG21:AJ21"/>
    <mergeCell ref="AF12:AK12"/>
    <mergeCell ref="AF20:AK20"/>
    <mergeCell ref="AG13:AJ13"/>
    <mergeCell ref="AF28:AK28"/>
    <mergeCell ref="AF4:AK4"/>
    <mergeCell ref="AG5:AJ5"/>
    <mergeCell ref="Z27:AB27"/>
    <mergeCell ref="Z19:AB19"/>
    <mergeCell ref="AA21:AD21"/>
    <mergeCell ref="Z28:AE28"/>
    <mergeCell ref="Z20:AE20"/>
    <mergeCell ref="T19:V19"/>
    <mergeCell ref="T27:V27"/>
    <mergeCell ref="U21:X21"/>
    <mergeCell ref="N12:S12"/>
    <mergeCell ref="T28:Y28"/>
    <mergeCell ref="T20:Y20"/>
    <mergeCell ref="C21:F21"/>
    <mergeCell ref="I21:L21"/>
    <mergeCell ref="B12:G12"/>
    <mergeCell ref="H12:M12"/>
    <mergeCell ref="N27:P27"/>
    <mergeCell ref="N19:P19"/>
    <mergeCell ref="H1:AE1"/>
    <mergeCell ref="H2:AE2"/>
    <mergeCell ref="C13:F13"/>
    <mergeCell ref="I13:L13"/>
    <mergeCell ref="O13:R13"/>
    <mergeCell ref="U13:X13"/>
    <mergeCell ref="AA13:AD13"/>
    <mergeCell ref="Z4:AE4"/>
    <mergeCell ref="AA5:AD5"/>
    <mergeCell ref="C5:F5"/>
    <mergeCell ref="B4:G4"/>
    <mergeCell ref="H4:M4"/>
    <mergeCell ref="I5:L5"/>
    <mergeCell ref="T12:Y12"/>
    <mergeCell ref="Z12:AE12"/>
    <mergeCell ref="Z11:AB11"/>
    <mergeCell ref="N4:S4"/>
    <mergeCell ref="O5:R5"/>
    <mergeCell ref="T4:Y4"/>
    <mergeCell ref="U5:X5"/>
    <mergeCell ref="A5:A11"/>
    <mergeCell ref="B11:D11"/>
    <mergeCell ref="H11:J11"/>
    <mergeCell ref="N11:P11"/>
    <mergeCell ref="T11:V11"/>
    <mergeCell ref="A13:A19"/>
    <mergeCell ref="A21:A27"/>
    <mergeCell ref="A29:A35"/>
    <mergeCell ref="O21:R21"/>
    <mergeCell ref="O29:R29"/>
    <mergeCell ref="B28:G28"/>
    <mergeCell ref="H28:M28"/>
    <mergeCell ref="N28:S28"/>
    <mergeCell ref="B20:G20"/>
    <mergeCell ref="H20:M20"/>
    <mergeCell ref="N20:S20"/>
    <mergeCell ref="B35:D35"/>
    <mergeCell ref="B27:D27"/>
    <mergeCell ref="B19:D19"/>
    <mergeCell ref="H19:J19"/>
    <mergeCell ref="H27:J27"/>
    <mergeCell ref="AF36:AK36"/>
    <mergeCell ref="U29:X29"/>
    <mergeCell ref="AA29:AD29"/>
    <mergeCell ref="AG29:AJ29"/>
    <mergeCell ref="C29:F29"/>
    <mergeCell ref="B36:G36"/>
    <mergeCell ref="H36:M36"/>
    <mergeCell ref="N36:S36"/>
    <mergeCell ref="T36:Y36"/>
    <mergeCell ref="Z36:AE36"/>
    <mergeCell ref="H35:J35"/>
    <mergeCell ref="I29:L29"/>
    <mergeCell ref="N35:P35"/>
    <mergeCell ref="T35:V35"/>
    <mergeCell ref="Z35:AB35"/>
  </mergeCells>
  <conditionalFormatting sqref="C6:F6">
    <cfRule type="cellIs" dxfId="121" priority="118" stopIfTrue="1" operator="equal">
      <formula>"00"</formula>
    </cfRule>
    <cfRule type="cellIs" dxfId="120" priority="119" stopIfTrue="1" operator="equal">
      <formula>"0"</formula>
    </cfRule>
    <cfRule type="cellIs" dxfId="119" priority="120" stopIfTrue="1" operator="between">
      <formula>0.8</formula>
      <formula>0.9999999</formula>
    </cfRule>
    <cfRule type="cellIs" dxfId="118" priority="121" stopIfTrue="1" operator="lessThanOrEqual">
      <formula>0.7999999</formula>
    </cfRule>
    <cfRule type="cellIs" dxfId="117" priority="122" stopIfTrue="1" operator="greaterThanOrEqual">
      <formula>1</formula>
    </cfRule>
  </conditionalFormatting>
  <conditionalFormatting sqref="I6:L6">
    <cfRule type="cellIs" dxfId="116" priority="113" stopIfTrue="1" operator="equal">
      <formula>"00"</formula>
    </cfRule>
    <cfRule type="cellIs" dxfId="115" priority="114" stopIfTrue="1" operator="equal">
      <formula>"0"</formula>
    </cfRule>
    <cfRule type="cellIs" dxfId="114" priority="115" stopIfTrue="1" operator="between">
      <formula>0.8</formula>
      <formula>0.9999999</formula>
    </cfRule>
    <cfRule type="cellIs" dxfId="113" priority="116" stopIfTrue="1" operator="lessThanOrEqual">
      <formula>0.7999999</formula>
    </cfRule>
    <cfRule type="cellIs" dxfId="112" priority="117" stopIfTrue="1" operator="greaterThanOrEqual">
      <formula>1</formula>
    </cfRule>
  </conditionalFormatting>
  <conditionalFormatting sqref="O6:R6">
    <cfRule type="cellIs" dxfId="111" priority="108" stopIfTrue="1" operator="equal">
      <formula>"00"</formula>
    </cfRule>
    <cfRule type="cellIs" dxfId="110" priority="109" stopIfTrue="1" operator="equal">
      <formula>"0"</formula>
    </cfRule>
    <cfRule type="cellIs" dxfId="109" priority="110" stopIfTrue="1" operator="between">
      <formula>0.8</formula>
      <formula>0.9999999</formula>
    </cfRule>
    <cfRule type="cellIs" dxfId="108" priority="111" stopIfTrue="1" operator="lessThanOrEqual">
      <formula>0.7999999</formula>
    </cfRule>
    <cfRule type="cellIs" dxfId="107" priority="112" stopIfTrue="1" operator="greaterThanOrEqual">
      <formula>1</formula>
    </cfRule>
  </conditionalFormatting>
  <conditionalFormatting sqref="U6:X6">
    <cfRule type="cellIs" dxfId="106" priority="103" stopIfTrue="1" operator="equal">
      <formula>"00"</formula>
    </cfRule>
    <cfRule type="cellIs" dxfId="105" priority="104" stopIfTrue="1" operator="equal">
      <formula>"0"</formula>
    </cfRule>
    <cfRule type="cellIs" dxfId="104" priority="105" stopIfTrue="1" operator="between">
      <formula>0.8</formula>
      <formula>0.9999999</formula>
    </cfRule>
    <cfRule type="cellIs" dxfId="103" priority="106" stopIfTrue="1" operator="lessThanOrEqual">
      <formula>0.7999999</formula>
    </cfRule>
    <cfRule type="cellIs" dxfId="102" priority="107" stopIfTrue="1" operator="greaterThanOrEqual">
      <formula>1</formula>
    </cfRule>
  </conditionalFormatting>
  <conditionalFormatting sqref="AA6:AD6">
    <cfRule type="cellIs" dxfId="101" priority="98" stopIfTrue="1" operator="equal">
      <formula>"00"</formula>
    </cfRule>
    <cfRule type="cellIs" dxfId="100" priority="99" stopIfTrue="1" operator="equal">
      <formula>"0"</formula>
    </cfRule>
    <cfRule type="cellIs" dxfId="99" priority="100" stopIfTrue="1" operator="between">
      <formula>0.8</formula>
      <formula>0.9999999</formula>
    </cfRule>
    <cfRule type="cellIs" dxfId="98" priority="101" stopIfTrue="1" operator="lessThanOrEqual">
      <formula>0.7999999</formula>
    </cfRule>
    <cfRule type="cellIs" dxfId="97" priority="102" stopIfTrue="1" operator="greaterThanOrEqual">
      <formula>1</formula>
    </cfRule>
  </conditionalFormatting>
  <conditionalFormatting sqref="AG6:AJ6">
    <cfRule type="cellIs" dxfId="96" priority="93" stopIfTrue="1" operator="equal">
      <formula>"00"</formula>
    </cfRule>
    <cfRule type="cellIs" dxfId="95" priority="94" stopIfTrue="1" operator="equal">
      <formula>"0"</formula>
    </cfRule>
    <cfRule type="cellIs" dxfId="94" priority="95" stopIfTrue="1" operator="between">
      <formula>0.8</formula>
      <formula>0.9999999</formula>
    </cfRule>
    <cfRule type="cellIs" dxfId="93" priority="96" stopIfTrue="1" operator="lessThanOrEqual">
      <formula>0.7999999</formula>
    </cfRule>
    <cfRule type="cellIs" dxfId="92" priority="97" stopIfTrue="1" operator="greaterThanOrEqual">
      <formula>1</formula>
    </cfRule>
  </conditionalFormatting>
  <conditionalFormatting sqref="C14:F14">
    <cfRule type="cellIs" dxfId="91" priority="88" stopIfTrue="1" operator="equal">
      <formula>"00"</formula>
    </cfRule>
    <cfRule type="cellIs" dxfId="90" priority="89" stopIfTrue="1" operator="equal">
      <formula>"0"</formula>
    </cfRule>
    <cfRule type="cellIs" dxfId="89" priority="90" stopIfTrue="1" operator="between">
      <formula>0.8</formula>
      <formula>0.9999999</formula>
    </cfRule>
    <cfRule type="cellIs" dxfId="88" priority="91" stopIfTrue="1" operator="lessThanOrEqual">
      <formula>0.7999999</formula>
    </cfRule>
    <cfRule type="cellIs" dxfId="87" priority="92" stopIfTrue="1" operator="greaterThanOrEqual">
      <formula>1</formula>
    </cfRule>
  </conditionalFormatting>
  <conditionalFormatting sqref="I14:L14">
    <cfRule type="cellIs" dxfId="86" priority="83" stopIfTrue="1" operator="equal">
      <formula>"00"</formula>
    </cfRule>
    <cfRule type="cellIs" dxfId="85" priority="84" stopIfTrue="1" operator="equal">
      <formula>"0"</formula>
    </cfRule>
    <cfRule type="cellIs" dxfId="84" priority="85" stopIfTrue="1" operator="between">
      <formula>0.8</formula>
      <formula>0.9999999</formula>
    </cfRule>
    <cfRule type="cellIs" dxfId="83" priority="86" stopIfTrue="1" operator="lessThanOrEqual">
      <formula>0.7999999</formula>
    </cfRule>
    <cfRule type="cellIs" dxfId="82" priority="87" stopIfTrue="1" operator="greaterThanOrEqual">
      <formula>1</formula>
    </cfRule>
  </conditionalFormatting>
  <conditionalFormatting sqref="O14:R14">
    <cfRule type="cellIs" dxfId="81" priority="78" stopIfTrue="1" operator="equal">
      <formula>"00"</formula>
    </cfRule>
    <cfRule type="cellIs" dxfId="80" priority="79" stopIfTrue="1" operator="equal">
      <formula>"0"</formula>
    </cfRule>
    <cfRule type="cellIs" dxfId="79" priority="80" stopIfTrue="1" operator="between">
      <formula>0.8</formula>
      <formula>0.9999999</formula>
    </cfRule>
    <cfRule type="cellIs" dxfId="78" priority="81" stopIfTrue="1" operator="lessThanOrEqual">
      <formula>0.7999999</formula>
    </cfRule>
    <cfRule type="cellIs" dxfId="77" priority="82" stopIfTrue="1" operator="greaterThanOrEqual">
      <formula>1</formula>
    </cfRule>
  </conditionalFormatting>
  <conditionalFormatting sqref="U14:X14">
    <cfRule type="cellIs" dxfId="76" priority="73" stopIfTrue="1" operator="equal">
      <formula>"00"</formula>
    </cfRule>
    <cfRule type="cellIs" dxfId="75" priority="74" stopIfTrue="1" operator="equal">
      <formula>"0"</formula>
    </cfRule>
    <cfRule type="cellIs" dxfId="74" priority="75" stopIfTrue="1" operator="between">
      <formula>0.8</formula>
      <formula>0.9999999</formula>
    </cfRule>
    <cfRule type="cellIs" dxfId="73" priority="76" stopIfTrue="1" operator="lessThanOrEqual">
      <formula>0.7999999</formula>
    </cfRule>
    <cfRule type="cellIs" dxfId="72" priority="77" stopIfTrue="1" operator="greaterThanOrEqual">
      <formula>1</formula>
    </cfRule>
  </conditionalFormatting>
  <conditionalFormatting sqref="AA14:AD14">
    <cfRule type="cellIs" dxfId="71" priority="68" stopIfTrue="1" operator="equal">
      <formula>"00"</formula>
    </cfRule>
    <cfRule type="cellIs" dxfId="70" priority="69" stopIfTrue="1" operator="equal">
      <formula>"0"</formula>
    </cfRule>
    <cfRule type="cellIs" dxfId="69" priority="70" stopIfTrue="1" operator="between">
      <formula>0.8</formula>
      <formula>0.9999999</formula>
    </cfRule>
    <cfRule type="cellIs" dxfId="68" priority="71" stopIfTrue="1" operator="lessThanOrEqual">
      <formula>0.7999999</formula>
    </cfRule>
    <cfRule type="cellIs" dxfId="67" priority="72" stopIfTrue="1" operator="greaterThanOrEqual">
      <formula>1</formula>
    </cfRule>
  </conditionalFormatting>
  <conditionalFormatting sqref="AG14:AJ14">
    <cfRule type="cellIs" dxfId="66" priority="63" stopIfTrue="1" operator="equal">
      <formula>"00"</formula>
    </cfRule>
    <cfRule type="cellIs" dxfId="65" priority="64" stopIfTrue="1" operator="equal">
      <formula>"0"</formula>
    </cfRule>
    <cfRule type="cellIs" dxfId="64" priority="65" stopIfTrue="1" operator="between">
      <formula>0.8</formula>
      <formula>0.9999999</formula>
    </cfRule>
    <cfRule type="cellIs" dxfId="63" priority="66" stopIfTrue="1" operator="lessThanOrEqual">
      <formula>0.7999999</formula>
    </cfRule>
    <cfRule type="cellIs" dxfId="62" priority="67" stopIfTrue="1" operator="greaterThanOrEqual">
      <formula>1</formula>
    </cfRule>
  </conditionalFormatting>
  <conditionalFormatting sqref="C22:F22">
    <cfRule type="cellIs" dxfId="61" priority="58" stopIfTrue="1" operator="equal">
      <formula>"00"</formula>
    </cfRule>
    <cfRule type="cellIs" dxfId="60" priority="59" stopIfTrue="1" operator="equal">
      <formula>"0"</formula>
    </cfRule>
    <cfRule type="cellIs" dxfId="59" priority="60" stopIfTrue="1" operator="between">
      <formula>0.8</formula>
      <formula>0.9999999</formula>
    </cfRule>
    <cfRule type="cellIs" dxfId="58" priority="61" stopIfTrue="1" operator="lessThanOrEqual">
      <formula>0.7999999</formula>
    </cfRule>
    <cfRule type="cellIs" dxfId="57" priority="62" stopIfTrue="1" operator="greaterThanOrEqual">
      <formula>1</formula>
    </cfRule>
  </conditionalFormatting>
  <conditionalFormatting sqref="I22:L22">
    <cfRule type="cellIs" dxfId="56" priority="53" stopIfTrue="1" operator="equal">
      <formula>"00"</formula>
    </cfRule>
    <cfRule type="cellIs" dxfId="55" priority="54" stopIfTrue="1" operator="equal">
      <formula>"0"</formula>
    </cfRule>
    <cfRule type="cellIs" dxfId="54" priority="55" stopIfTrue="1" operator="between">
      <formula>0.8</formula>
      <formula>0.9999999</formula>
    </cfRule>
    <cfRule type="cellIs" dxfId="53" priority="56" stopIfTrue="1" operator="lessThanOrEqual">
      <formula>0.7999999</formula>
    </cfRule>
    <cfRule type="cellIs" dxfId="52" priority="57" stopIfTrue="1" operator="greaterThanOrEqual">
      <formula>1</formula>
    </cfRule>
  </conditionalFormatting>
  <conditionalFormatting sqref="O22:R22">
    <cfRule type="cellIs" dxfId="51" priority="48" stopIfTrue="1" operator="equal">
      <formula>"00"</formula>
    </cfRule>
    <cfRule type="cellIs" dxfId="50" priority="49" stopIfTrue="1" operator="equal">
      <formula>"0"</formula>
    </cfRule>
    <cfRule type="cellIs" dxfId="49" priority="50" stopIfTrue="1" operator="between">
      <formula>0.8</formula>
      <formula>0.9999999</formula>
    </cfRule>
    <cfRule type="cellIs" dxfId="48" priority="51" stopIfTrue="1" operator="lessThanOrEqual">
      <formula>0.7999999</formula>
    </cfRule>
    <cfRule type="cellIs" dxfId="47" priority="52" stopIfTrue="1" operator="greaterThanOrEqual">
      <formula>1</formula>
    </cfRule>
  </conditionalFormatting>
  <conditionalFormatting sqref="U22:X22">
    <cfRule type="cellIs" dxfId="46" priority="43" stopIfTrue="1" operator="equal">
      <formula>"00"</formula>
    </cfRule>
    <cfRule type="cellIs" dxfId="45" priority="44" stopIfTrue="1" operator="equal">
      <formula>"0"</formula>
    </cfRule>
    <cfRule type="cellIs" dxfId="44" priority="45" stopIfTrue="1" operator="between">
      <formula>0.8</formula>
      <formula>0.9999999</formula>
    </cfRule>
    <cfRule type="cellIs" dxfId="43" priority="46" stopIfTrue="1" operator="lessThanOrEqual">
      <formula>0.7999999</formula>
    </cfRule>
    <cfRule type="cellIs" dxfId="42" priority="47" stopIfTrue="1" operator="greaterThanOrEqual">
      <formula>1</formula>
    </cfRule>
  </conditionalFormatting>
  <conditionalFormatting sqref="AA22:AD22">
    <cfRule type="cellIs" dxfId="41" priority="38" stopIfTrue="1" operator="equal">
      <formula>"00"</formula>
    </cfRule>
    <cfRule type="cellIs" dxfId="40" priority="39" stopIfTrue="1" operator="equal">
      <formula>"0"</formula>
    </cfRule>
    <cfRule type="cellIs" dxfId="39" priority="40" stopIfTrue="1" operator="between">
      <formula>0.8</formula>
      <formula>0.9999999</formula>
    </cfRule>
    <cfRule type="cellIs" dxfId="38" priority="41" stopIfTrue="1" operator="lessThanOrEqual">
      <formula>0.7999999</formula>
    </cfRule>
    <cfRule type="cellIs" dxfId="37" priority="42" stopIfTrue="1" operator="greaterThanOrEqual">
      <formula>1</formula>
    </cfRule>
  </conditionalFormatting>
  <conditionalFormatting sqref="AG22:AJ22">
    <cfRule type="cellIs" dxfId="36" priority="33" stopIfTrue="1" operator="equal">
      <formula>"00"</formula>
    </cfRule>
    <cfRule type="cellIs" dxfId="35" priority="34" stopIfTrue="1" operator="equal">
      <formula>"0"</formula>
    </cfRule>
    <cfRule type="cellIs" dxfId="34" priority="35" stopIfTrue="1" operator="between">
      <formula>0.8</formula>
      <formula>0.9999999</formula>
    </cfRule>
    <cfRule type="cellIs" dxfId="33" priority="36" stopIfTrue="1" operator="lessThanOrEqual">
      <formula>0.7999999</formula>
    </cfRule>
    <cfRule type="cellIs" dxfId="32" priority="37" stopIfTrue="1" operator="greaterThanOrEqual">
      <formula>1</formula>
    </cfRule>
  </conditionalFormatting>
  <conditionalFormatting sqref="C30:F30">
    <cfRule type="cellIs" dxfId="31" priority="28" stopIfTrue="1" operator="equal">
      <formula>"00"</formula>
    </cfRule>
    <cfRule type="cellIs" dxfId="30" priority="29" stopIfTrue="1" operator="equal">
      <formula>"0"</formula>
    </cfRule>
    <cfRule type="cellIs" dxfId="29" priority="30" stopIfTrue="1" operator="between">
      <formula>0.8</formula>
      <formula>0.9999999</formula>
    </cfRule>
    <cfRule type="cellIs" dxfId="28" priority="31" stopIfTrue="1" operator="lessThanOrEqual">
      <formula>0.7999999</formula>
    </cfRule>
    <cfRule type="cellIs" dxfId="27" priority="32" stopIfTrue="1" operator="greaterThanOrEqual">
      <formula>1</formula>
    </cfRule>
  </conditionalFormatting>
  <conditionalFormatting sqref="I30:L30">
    <cfRule type="cellIs" dxfId="26" priority="23" stopIfTrue="1" operator="equal">
      <formula>"00"</formula>
    </cfRule>
    <cfRule type="cellIs" dxfId="25" priority="24" stopIfTrue="1" operator="equal">
      <formula>"0"</formula>
    </cfRule>
    <cfRule type="cellIs" dxfId="24" priority="25" stopIfTrue="1" operator="between">
      <formula>0.8</formula>
      <formula>0.9999999</formula>
    </cfRule>
    <cfRule type="cellIs" dxfId="23" priority="26" stopIfTrue="1" operator="lessThanOrEqual">
      <formula>0.7999999</formula>
    </cfRule>
    <cfRule type="cellIs" dxfId="22" priority="27" stopIfTrue="1" operator="greaterThanOrEqual">
      <formula>1</formula>
    </cfRule>
  </conditionalFormatting>
  <conditionalFormatting sqref="O30:R30">
    <cfRule type="cellIs" dxfId="21" priority="18" stopIfTrue="1" operator="equal">
      <formula>"00"</formula>
    </cfRule>
    <cfRule type="cellIs" dxfId="20" priority="19" stopIfTrue="1" operator="equal">
      <formula>"0"</formula>
    </cfRule>
    <cfRule type="cellIs" dxfId="19" priority="20" stopIfTrue="1" operator="between">
      <formula>0.8</formula>
      <formula>0.9999999</formula>
    </cfRule>
    <cfRule type="cellIs" dxfId="18" priority="21" stopIfTrue="1" operator="lessThanOrEqual">
      <formula>0.7999999</formula>
    </cfRule>
    <cfRule type="cellIs" dxfId="17" priority="22" stopIfTrue="1" operator="greaterThanOrEqual">
      <formula>1</formula>
    </cfRule>
  </conditionalFormatting>
  <conditionalFormatting sqref="U30:X30">
    <cfRule type="cellIs" dxfId="16" priority="13" stopIfTrue="1" operator="equal">
      <formula>"00"</formula>
    </cfRule>
    <cfRule type="cellIs" dxfId="15" priority="14" stopIfTrue="1" operator="equal">
      <formula>"0"</formula>
    </cfRule>
    <cfRule type="cellIs" dxfId="14" priority="15" stopIfTrue="1" operator="between">
      <formula>0.8</formula>
      <formula>0.9999999</formula>
    </cfRule>
    <cfRule type="cellIs" dxfId="13" priority="16" stopIfTrue="1" operator="lessThanOrEqual">
      <formula>0.7999999</formula>
    </cfRule>
    <cfRule type="cellIs" dxfId="12" priority="17" stopIfTrue="1" operator="greaterThanOrEqual">
      <formula>1</formula>
    </cfRule>
  </conditionalFormatting>
  <conditionalFormatting sqref="AA30:AD30">
    <cfRule type="cellIs" dxfId="11" priority="8" stopIfTrue="1" operator="equal">
      <formula>"00"</formula>
    </cfRule>
    <cfRule type="cellIs" dxfId="10" priority="9" stopIfTrue="1" operator="equal">
      <formula>"0"</formula>
    </cfRule>
    <cfRule type="cellIs" dxfId="9" priority="10" stopIfTrue="1" operator="between">
      <formula>0.8</formula>
      <formula>0.9999999</formula>
    </cfRule>
    <cfRule type="cellIs" dxfId="8" priority="11" stopIfTrue="1" operator="lessThanOrEqual">
      <formula>0.7999999</formula>
    </cfRule>
    <cfRule type="cellIs" dxfId="7" priority="12" stopIfTrue="1" operator="greaterThanOrEqual">
      <formula>1</formula>
    </cfRule>
  </conditionalFormatting>
  <conditionalFormatting sqref="AG30:AJ30">
    <cfRule type="cellIs" dxfId="6" priority="3" stopIfTrue="1" operator="equal">
      <formula>"00"</formula>
    </cfRule>
    <cfRule type="cellIs" dxfId="5" priority="4" stopIfTrue="1" operator="equal">
      <formula>"0"</formula>
    </cfRule>
    <cfRule type="cellIs" dxfId="4" priority="5" stopIfTrue="1" operator="between">
      <formula>0.8</formula>
      <formula>0.9999999</formula>
    </cfRule>
    <cfRule type="cellIs" dxfId="3" priority="6" stopIfTrue="1" operator="lessThanOrEqual">
      <formula>0.7999999</formula>
    </cfRule>
    <cfRule type="cellIs" dxfId="2" priority="7" stopIfTrue="1" operator="greaterThanOrEqual">
      <formula>1</formula>
    </cfRule>
  </conditionalFormatting>
  <conditionalFormatting sqref="G11">
    <cfRule type="cellIs" dxfId="1" priority="2" operator="equal">
      <formula>"D"</formula>
    </cfRule>
  </conditionalFormatting>
  <conditionalFormatting sqref="G35 M35 S35 Y35 AE35 AK35 AK27 AE27 Y27 S27 M27 G27 G19 M19 S19 Y19 AE19 AK19 AK11 AE11 Y11 S11 M11">
    <cfRule type="cellIs" dxfId="0" priority="1" operator="equal">
      <formula>"D"</formula>
    </cfRule>
  </conditionalFormatting>
  <printOptions horizontalCentered="1" verticalCentered="1"/>
  <pageMargins left="0" right="0" top="0" bottom="0" header="0" footer="0"/>
  <pageSetup paperSize="9" scale="31" orientation="landscape" r:id="rId1"/>
  <headerFooter alignWithMargins="0">
    <oddHeader xml:space="preserve">&amp;C                              &amp;R&amp;"Verdana,Bold"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G48"/>
  <sheetViews>
    <sheetView showGridLines="0" zoomScale="40" zoomScaleNormal="40" workbookViewId="0">
      <pane xSplit="1" ySplit="6" topLeftCell="B7" activePane="bottomRight" state="frozen"/>
      <selection activeCell="D15" sqref="D15"/>
      <selection pane="topRight" activeCell="D15" sqref="D15"/>
      <selection pane="bottomLeft" activeCell="D15" sqref="D15"/>
      <selection pane="bottomRight" activeCell="E10" sqref="E10"/>
    </sheetView>
  </sheetViews>
  <sheetFormatPr defaultColWidth="9.21875" defaultRowHeight="13.8" x14ac:dyDescent="0.25"/>
  <cols>
    <col min="1" max="2" width="5" style="68" customWidth="1"/>
    <col min="3" max="3" width="113" style="68" customWidth="1"/>
    <col min="4" max="6" width="80.77734375" style="68" customWidth="1"/>
    <col min="7" max="7" width="80.77734375" style="92" customWidth="1"/>
    <col min="8" max="16384" width="9.21875" style="68"/>
  </cols>
  <sheetData>
    <row r="1" spans="1:7" ht="32.549999999999997" customHeight="1" x14ac:dyDescent="0.4">
      <c r="A1" s="54"/>
      <c r="B1" s="54"/>
      <c r="C1" s="54"/>
      <c r="D1" s="210" t="s">
        <v>143</v>
      </c>
      <c r="E1" s="211"/>
      <c r="F1" s="211"/>
      <c r="G1" s="55"/>
    </row>
    <row r="2" spans="1:7" ht="52.2" customHeight="1" x14ac:dyDescent="0.3">
      <c r="A2" s="1"/>
      <c r="B2" s="1"/>
      <c r="C2" s="1"/>
      <c r="D2" s="180" t="s">
        <v>147</v>
      </c>
      <c r="E2" s="180"/>
      <c r="F2" s="180"/>
      <c r="G2" s="35" t="s">
        <v>56</v>
      </c>
    </row>
    <row r="3" spans="1:7" ht="9" customHeight="1" x14ac:dyDescent="0.3">
      <c r="A3" s="12"/>
      <c r="B3" s="12"/>
      <c r="C3" s="1"/>
      <c r="D3" s="1"/>
      <c r="E3" s="1"/>
      <c r="F3" s="4"/>
      <c r="G3" s="4"/>
    </row>
    <row r="4" spans="1:7" ht="26.55" customHeight="1" thickBot="1" x14ac:dyDescent="0.3">
      <c r="A4" s="204"/>
      <c r="B4" s="37"/>
      <c r="C4" s="5" t="s">
        <v>48</v>
      </c>
      <c r="D4" s="5"/>
      <c r="E4" s="5"/>
      <c r="F4" s="5"/>
      <c r="G4" s="5"/>
    </row>
    <row r="5" spans="1:7" ht="25.2" customHeight="1" x14ac:dyDescent="0.25">
      <c r="A5" s="205"/>
      <c r="B5" s="37"/>
      <c r="C5" s="208" t="s">
        <v>52</v>
      </c>
      <c r="D5" s="209"/>
      <c r="E5" s="137" t="s">
        <v>51</v>
      </c>
      <c r="F5" s="207" t="s">
        <v>50</v>
      </c>
      <c r="G5" s="208"/>
    </row>
    <row r="6" spans="1:7" ht="58.2" customHeight="1" x14ac:dyDescent="0.25">
      <c r="A6" s="206"/>
      <c r="B6" s="38"/>
      <c r="C6" s="39" t="s">
        <v>42</v>
      </c>
      <c r="D6" s="39" t="s">
        <v>54</v>
      </c>
      <c r="E6" s="39" t="s">
        <v>55</v>
      </c>
      <c r="F6" s="39" t="s">
        <v>44</v>
      </c>
      <c r="G6" s="39" t="s">
        <v>53</v>
      </c>
    </row>
    <row r="7" spans="1:7" s="83" customFormat="1" ht="46.95" customHeight="1" x14ac:dyDescent="0.3">
      <c r="A7" s="212" t="s">
        <v>43</v>
      </c>
      <c r="B7" s="106">
        <v>1</v>
      </c>
      <c r="C7" s="40"/>
      <c r="D7" s="40"/>
      <c r="E7" s="41"/>
      <c r="F7" s="41"/>
      <c r="G7" s="42"/>
    </row>
    <row r="8" spans="1:7" s="83" customFormat="1" ht="46.95" customHeight="1" x14ac:dyDescent="0.3">
      <c r="A8" s="213"/>
      <c r="B8" s="107">
        <v>2</v>
      </c>
      <c r="C8" s="46"/>
      <c r="D8" s="46"/>
      <c r="E8" s="47"/>
      <c r="F8" s="47"/>
      <c r="G8" s="48"/>
    </row>
    <row r="9" spans="1:7" s="83" customFormat="1" ht="46.95" customHeight="1" x14ac:dyDescent="0.3">
      <c r="A9" s="213"/>
      <c r="B9" s="107">
        <v>3</v>
      </c>
      <c r="C9" s="46"/>
      <c r="D9" s="46"/>
      <c r="E9" s="47"/>
      <c r="F9" s="47"/>
      <c r="G9" s="48"/>
    </row>
    <row r="10" spans="1:7" s="83" customFormat="1" ht="46.95" customHeight="1" x14ac:dyDescent="0.3">
      <c r="A10" s="213"/>
      <c r="B10" s="107">
        <v>4</v>
      </c>
      <c r="C10" s="46"/>
      <c r="D10" s="46"/>
      <c r="E10" s="47"/>
      <c r="F10" s="47"/>
      <c r="G10" s="48"/>
    </row>
    <row r="11" spans="1:7" s="83" customFormat="1" ht="46.95" customHeight="1" x14ac:dyDescent="0.3">
      <c r="A11" s="213"/>
      <c r="B11" s="107">
        <v>5</v>
      </c>
      <c r="C11" s="46"/>
      <c r="D11" s="46"/>
      <c r="E11" s="47"/>
      <c r="F11" s="47"/>
      <c r="G11" s="48"/>
    </row>
    <row r="12" spans="1:7" s="83" customFormat="1" ht="46.95" customHeight="1" x14ac:dyDescent="0.3">
      <c r="A12" s="213"/>
      <c r="B12" s="107">
        <v>6</v>
      </c>
      <c r="C12" s="46"/>
      <c r="D12" s="46"/>
      <c r="E12" s="47"/>
      <c r="F12" s="47"/>
      <c r="G12" s="48"/>
    </row>
    <row r="13" spans="1:7" s="83" customFormat="1" ht="46.95" customHeight="1" x14ac:dyDescent="0.3">
      <c r="A13" s="213"/>
      <c r="B13" s="107">
        <v>7</v>
      </c>
      <c r="C13" s="46"/>
      <c r="D13" s="46"/>
      <c r="E13" s="47"/>
      <c r="F13" s="47"/>
      <c r="G13" s="48"/>
    </row>
    <row r="14" spans="1:7" s="83" customFormat="1" ht="46.95" customHeight="1" x14ac:dyDescent="0.3">
      <c r="A14" s="213"/>
      <c r="B14" s="108">
        <v>8</v>
      </c>
      <c r="C14" s="43"/>
      <c r="D14" s="43"/>
      <c r="E14" s="44"/>
      <c r="F14" s="44"/>
      <c r="G14" s="45"/>
    </row>
    <row r="15" spans="1:7" ht="19.95" customHeight="1" x14ac:dyDescent="0.25">
      <c r="A15" s="109"/>
      <c r="B15" s="110"/>
      <c r="C15" s="111"/>
      <c r="D15" s="111"/>
      <c r="E15" s="111"/>
      <c r="F15" s="112"/>
      <c r="G15" s="113"/>
    </row>
    <row r="16" spans="1:7" s="83" customFormat="1" ht="46.95" customHeight="1" x14ac:dyDescent="0.3">
      <c r="A16" s="202" t="s">
        <v>45</v>
      </c>
      <c r="B16" s="106">
        <v>1</v>
      </c>
      <c r="C16" s="40"/>
      <c r="D16" s="40"/>
      <c r="E16" s="41"/>
      <c r="F16" s="41"/>
      <c r="G16" s="42"/>
    </row>
    <row r="17" spans="1:7" s="83" customFormat="1" ht="46.95" customHeight="1" x14ac:dyDescent="0.3">
      <c r="A17" s="203"/>
      <c r="B17" s="107">
        <v>2</v>
      </c>
      <c r="C17" s="46"/>
      <c r="D17" s="46" t="s">
        <v>49</v>
      </c>
      <c r="E17" s="47"/>
      <c r="F17" s="47"/>
      <c r="G17" s="48"/>
    </row>
    <row r="18" spans="1:7" s="83" customFormat="1" ht="46.95" customHeight="1" x14ac:dyDescent="0.3">
      <c r="A18" s="203"/>
      <c r="B18" s="107">
        <v>3</v>
      </c>
      <c r="C18" s="46"/>
      <c r="D18" s="46"/>
      <c r="E18" s="47"/>
      <c r="F18" s="47"/>
      <c r="G18" s="48"/>
    </row>
    <row r="19" spans="1:7" s="83" customFormat="1" ht="46.95" customHeight="1" x14ac:dyDescent="0.3">
      <c r="A19" s="203"/>
      <c r="B19" s="107">
        <v>4</v>
      </c>
      <c r="C19" s="46"/>
      <c r="D19" s="46"/>
      <c r="E19" s="47"/>
      <c r="F19" s="47"/>
      <c r="G19" s="48"/>
    </row>
    <row r="20" spans="1:7" s="83" customFormat="1" ht="46.95" customHeight="1" x14ac:dyDescent="0.3">
      <c r="A20" s="203"/>
      <c r="B20" s="107">
        <v>5</v>
      </c>
      <c r="C20" s="46"/>
      <c r="D20" s="46"/>
      <c r="E20" s="47"/>
      <c r="F20" s="47"/>
      <c r="G20" s="48"/>
    </row>
    <row r="21" spans="1:7" s="83" customFormat="1" ht="46.95" customHeight="1" x14ac:dyDescent="0.3">
      <c r="A21" s="203"/>
      <c r="B21" s="107">
        <v>6</v>
      </c>
      <c r="C21" s="46"/>
      <c r="D21" s="46"/>
      <c r="E21" s="47"/>
      <c r="F21" s="47"/>
      <c r="G21" s="48"/>
    </row>
    <row r="22" spans="1:7" s="83" customFormat="1" ht="46.95" customHeight="1" x14ac:dyDescent="0.3">
      <c r="A22" s="203"/>
      <c r="B22" s="107">
        <v>7</v>
      </c>
      <c r="C22" s="46"/>
      <c r="D22" s="46"/>
      <c r="E22" s="47"/>
      <c r="F22" s="47"/>
      <c r="G22" s="48"/>
    </row>
    <row r="23" spans="1:7" s="83" customFormat="1" ht="46.95" customHeight="1" x14ac:dyDescent="0.3">
      <c r="A23" s="203"/>
      <c r="B23" s="108">
        <v>8</v>
      </c>
      <c r="C23" s="43"/>
      <c r="D23" s="43"/>
      <c r="E23" s="44"/>
      <c r="F23" s="44"/>
      <c r="G23" s="45"/>
    </row>
    <row r="24" spans="1:7" ht="19.95" customHeight="1" x14ac:dyDescent="0.25">
      <c r="A24" s="109"/>
      <c r="B24" s="110"/>
      <c r="C24" s="111"/>
      <c r="D24" s="111"/>
      <c r="E24" s="111"/>
      <c r="F24" s="112"/>
      <c r="G24" s="113"/>
    </row>
    <row r="25" spans="1:7" s="83" customFormat="1" ht="46.95" customHeight="1" x14ac:dyDescent="0.3">
      <c r="A25" s="202" t="s">
        <v>46</v>
      </c>
      <c r="B25" s="106">
        <v>1</v>
      </c>
      <c r="C25" s="40"/>
      <c r="D25" s="40"/>
      <c r="E25" s="41"/>
      <c r="F25" s="41"/>
      <c r="G25" s="42"/>
    </row>
    <row r="26" spans="1:7" s="83" customFormat="1" ht="46.95" customHeight="1" x14ac:dyDescent="0.3">
      <c r="A26" s="203"/>
      <c r="B26" s="107">
        <v>2</v>
      </c>
      <c r="C26" s="46"/>
      <c r="D26" s="46" t="s">
        <v>49</v>
      </c>
      <c r="E26" s="47"/>
      <c r="F26" s="47"/>
      <c r="G26" s="48"/>
    </row>
    <row r="27" spans="1:7" s="83" customFormat="1" ht="46.95" customHeight="1" x14ac:dyDescent="0.3">
      <c r="A27" s="203"/>
      <c r="B27" s="107">
        <v>3</v>
      </c>
      <c r="C27" s="46"/>
      <c r="D27" s="46"/>
      <c r="E27" s="47"/>
      <c r="F27" s="47"/>
      <c r="G27" s="48"/>
    </row>
    <row r="28" spans="1:7" s="83" customFormat="1" ht="46.95" customHeight="1" x14ac:dyDescent="0.3">
      <c r="A28" s="203"/>
      <c r="B28" s="107">
        <v>4</v>
      </c>
      <c r="C28" s="46"/>
      <c r="D28" s="46"/>
      <c r="E28" s="47"/>
      <c r="F28" s="47"/>
      <c r="G28" s="48"/>
    </row>
    <row r="29" spans="1:7" s="83" customFormat="1" ht="46.95" customHeight="1" x14ac:dyDescent="0.3">
      <c r="A29" s="203"/>
      <c r="B29" s="107">
        <v>5</v>
      </c>
      <c r="C29" s="46"/>
      <c r="D29" s="46"/>
      <c r="E29" s="47"/>
      <c r="F29" s="47"/>
      <c r="G29" s="48"/>
    </row>
    <row r="30" spans="1:7" s="83" customFormat="1" ht="46.95" customHeight="1" x14ac:dyDescent="0.3">
      <c r="A30" s="203"/>
      <c r="B30" s="107">
        <v>6</v>
      </c>
      <c r="C30" s="46"/>
      <c r="D30" s="46"/>
      <c r="E30" s="47"/>
      <c r="F30" s="47"/>
      <c r="G30" s="48"/>
    </row>
    <row r="31" spans="1:7" s="83" customFormat="1" ht="46.95" customHeight="1" x14ac:dyDescent="0.3">
      <c r="A31" s="203"/>
      <c r="B31" s="107">
        <v>7</v>
      </c>
      <c r="C31" s="46"/>
      <c r="D31" s="46"/>
      <c r="E31" s="47"/>
      <c r="F31" s="47"/>
      <c r="G31" s="48"/>
    </row>
    <row r="32" spans="1:7" s="83" customFormat="1" ht="46.95" customHeight="1" x14ac:dyDescent="0.3">
      <c r="A32" s="203"/>
      <c r="B32" s="108">
        <v>8</v>
      </c>
      <c r="C32" s="43"/>
      <c r="D32" s="43"/>
      <c r="E32" s="44"/>
      <c r="F32" s="44"/>
      <c r="G32" s="45"/>
    </row>
    <row r="33" spans="1:7" ht="19.95" customHeight="1" x14ac:dyDescent="0.25">
      <c r="A33" s="109"/>
      <c r="B33" s="110"/>
      <c r="C33" s="111"/>
      <c r="D33" s="111"/>
      <c r="E33" s="111"/>
      <c r="F33" s="112"/>
      <c r="G33" s="113"/>
    </row>
    <row r="34" spans="1:7" s="83" customFormat="1" ht="46.95" customHeight="1" x14ac:dyDescent="0.3">
      <c r="A34" s="202" t="s">
        <v>47</v>
      </c>
      <c r="B34" s="106">
        <v>1</v>
      </c>
      <c r="C34" s="40"/>
      <c r="D34" s="40"/>
      <c r="E34" s="41"/>
      <c r="F34" s="41"/>
      <c r="G34" s="42"/>
    </row>
    <row r="35" spans="1:7" s="83" customFormat="1" ht="46.95" customHeight="1" x14ac:dyDescent="0.3">
      <c r="A35" s="203"/>
      <c r="B35" s="107">
        <v>2</v>
      </c>
      <c r="C35" s="46"/>
      <c r="D35" s="46" t="s">
        <v>49</v>
      </c>
      <c r="E35" s="47"/>
      <c r="F35" s="47"/>
      <c r="G35" s="48"/>
    </row>
    <row r="36" spans="1:7" s="83" customFormat="1" ht="46.95" customHeight="1" x14ac:dyDescent="0.3">
      <c r="A36" s="203"/>
      <c r="B36" s="107">
        <v>3</v>
      </c>
      <c r="C36" s="46"/>
      <c r="D36" s="46"/>
      <c r="E36" s="47"/>
      <c r="F36" s="47"/>
      <c r="G36" s="48"/>
    </row>
    <row r="37" spans="1:7" s="83" customFormat="1" ht="46.95" customHeight="1" x14ac:dyDescent="0.3">
      <c r="A37" s="203"/>
      <c r="B37" s="107">
        <v>4</v>
      </c>
      <c r="C37" s="46"/>
      <c r="D37" s="46"/>
      <c r="E37" s="47"/>
      <c r="F37" s="47"/>
      <c r="G37" s="48"/>
    </row>
    <row r="38" spans="1:7" s="83" customFormat="1" ht="46.95" customHeight="1" x14ac:dyDescent="0.3">
      <c r="A38" s="203"/>
      <c r="B38" s="107">
        <v>5</v>
      </c>
      <c r="C38" s="46"/>
      <c r="D38" s="46"/>
      <c r="E38" s="47"/>
      <c r="F38" s="47"/>
      <c r="G38" s="48"/>
    </row>
    <row r="39" spans="1:7" s="83" customFormat="1" ht="46.95" customHeight="1" x14ac:dyDescent="0.3">
      <c r="A39" s="203"/>
      <c r="B39" s="107">
        <v>6</v>
      </c>
      <c r="C39" s="46"/>
      <c r="D39" s="46"/>
      <c r="E39" s="47"/>
      <c r="F39" s="47"/>
      <c r="G39" s="48"/>
    </row>
    <row r="40" spans="1:7" s="83" customFormat="1" ht="46.95" customHeight="1" x14ac:dyDescent="0.3">
      <c r="A40" s="203"/>
      <c r="B40" s="107">
        <v>7</v>
      </c>
      <c r="C40" s="46"/>
      <c r="D40" s="46"/>
      <c r="E40" s="47"/>
      <c r="F40" s="47"/>
      <c r="G40" s="48"/>
    </row>
    <row r="41" spans="1:7" s="83" customFormat="1" ht="46.95" customHeight="1" x14ac:dyDescent="0.3">
      <c r="A41" s="203"/>
      <c r="B41" s="108">
        <v>8</v>
      </c>
      <c r="C41" s="43"/>
      <c r="D41" s="43"/>
      <c r="E41" s="44"/>
      <c r="F41" s="44"/>
      <c r="G41" s="45"/>
    </row>
    <row r="42" spans="1:7" ht="19.95" customHeight="1" x14ac:dyDescent="0.25">
      <c r="A42" s="114"/>
      <c r="B42" s="110"/>
      <c r="C42" s="111"/>
      <c r="D42" s="111"/>
      <c r="E42" s="111"/>
      <c r="F42" s="112"/>
      <c r="G42" s="113"/>
    </row>
    <row r="43" spans="1:7" ht="24.6" customHeight="1" x14ac:dyDescent="0.25">
      <c r="C43" s="69"/>
      <c r="D43" s="69"/>
      <c r="E43" s="69"/>
      <c r="F43" s="69"/>
      <c r="G43" s="70"/>
    </row>
    <row r="44" spans="1:7" x14ac:dyDescent="0.25">
      <c r="A44" s="74"/>
      <c r="B44" s="74"/>
      <c r="C44" s="69"/>
      <c r="D44" s="85"/>
      <c r="E44" s="85"/>
      <c r="G44" s="68"/>
    </row>
    <row r="45" spans="1:7" x14ac:dyDescent="0.25">
      <c r="A45" s="74"/>
      <c r="B45" s="74"/>
      <c r="C45" s="87"/>
      <c r="D45" s="87"/>
      <c r="E45" s="87"/>
      <c r="G45" s="68"/>
    </row>
    <row r="46" spans="1:7" x14ac:dyDescent="0.25">
      <c r="A46" s="89"/>
      <c r="B46" s="89"/>
      <c r="G46" s="68"/>
    </row>
    <row r="47" spans="1:7" x14ac:dyDescent="0.25">
      <c r="A47" s="89"/>
      <c r="B47" s="89"/>
      <c r="G47" s="68"/>
    </row>
    <row r="48" spans="1:7" x14ac:dyDescent="0.25">
      <c r="G48" s="68"/>
    </row>
  </sheetData>
  <sheetProtection sheet="1" objects="1" scenarios="1"/>
  <mergeCells count="9">
    <mergeCell ref="A34:A41"/>
    <mergeCell ref="A4:A6"/>
    <mergeCell ref="F5:G5"/>
    <mergeCell ref="C5:D5"/>
    <mergeCell ref="D1:F1"/>
    <mergeCell ref="D2:F2"/>
    <mergeCell ref="A7:A14"/>
    <mergeCell ref="A16:A23"/>
    <mergeCell ref="A25:A32"/>
  </mergeCells>
  <printOptions horizontalCentered="1" verticalCentered="1"/>
  <pageMargins left="0" right="0" top="0" bottom="0" header="0" footer="0"/>
  <pageSetup paperSize="9" scale="31" orientation="landscape" r:id="rId1"/>
  <headerFooter alignWithMargins="0">
    <oddHeader xml:space="preserve">&amp;C                              &amp;R&amp;"Verdana,Bold"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2023 SCORECARD</vt:lpstr>
      <vt:lpstr>2023 Graphs</vt:lpstr>
      <vt:lpstr>Performance Analysis</vt:lpstr>
      <vt:lpstr>'2023 Graphs'!Print_Area</vt:lpstr>
      <vt:lpstr>'2023 SCORECARD'!Print_Area</vt:lpstr>
      <vt:lpstr>'Performance Analysis'!Print_Area</vt:lpstr>
    </vt:vector>
  </TitlesOfParts>
  <Company>Rachad Baroudi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Rachad Baroudi</dc:creator>
  <cp:lastModifiedBy>HP</cp:lastModifiedBy>
  <cp:lastPrinted>2021-06-06T13:10:51Z</cp:lastPrinted>
  <dcterms:created xsi:type="dcterms:W3CDTF">2010-06-27T08:14:29Z</dcterms:created>
  <dcterms:modified xsi:type="dcterms:W3CDTF">2022-04-19T11:02:01Z</dcterms:modified>
</cp:coreProperties>
</file>